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\Documents\ZAKAZKY\11-2017\093-Krenova 57-DEA\Cena 171126 FIN\Vykazy vymer\SO 03_Komunikace\0301_Komunikace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SO 03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03 Pol'!$A$1:$W$141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H39" i="1" s="1"/>
  <c r="H42" i="1" s="1"/>
  <c r="G140" i="12"/>
  <c r="BA133" i="12"/>
  <c r="BA125" i="12"/>
  <c r="BA97" i="12"/>
  <c r="BA92" i="12"/>
  <c r="BA55" i="12"/>
  <c r="BA4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O8" i="12" s="1"/>
  <c r="Q17" i="12"/>
  <c r="V17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3" i="12"/>
  <c r="I53" i="12"/>
  <c r="O53" i="12"/>
  <c r="Q53" i="12"/>
  <c r="G54" i="12"/>
  <c r="I54" i="12"/>
  <c r="K54" i="12"/>
  <c r="K53" i="12" s="1"/>
  <c r="M54" i="12"/>
  <c r="M53" i="12" s="1"/>
  <c r="O54" i="12"/>
  <c r="Q54" i="12"/>
  <c r="V54" i="12"/>
  <c r="V53" i="12" s="1"/>
  <c r="V57" i="12"/>
  <c r="G58" i="12"/>
  <c r="M58" i="12" s="1"/>
  <c r="M57" i="12" s="1"/>
  <c r="I58" i="12"/>
  <c r="I57" i="12" s="1"/>
  <c r="K58" i="12"/>
  <c r="O58" i="12"/>
  <c r="O57" i="12" s="1"/>
  <c r="Q58" i="12"/>
  <c r="Q57" i="12" s="1"/>
  <c r="V58" i="12"/>
  <c r="G60" i="12"/>
  <c r="M60" i="12" s="1"/>
  <c r="I60" i="12"/>
  <c r="K60" i="12"/>
  <c r="K57" i="12" s="1"/>
  <c r="O60" i="12"/>
  <c r="Q60" i="12"/>
  <c r="V60" i="12"/>
  <c r="G65" i="12"/>
  <c r="I65" i="12"/>
  <c r="K65" i="12"/>
  <c r="Q65" i="12"/>
  <c r="V65" i="12"/>
  <c r="G66" i="12"/>
  <c r="I66" i="12"/>
  <c r="K66" i="12"/>
  <c r="M66" i="12"/>
  <c r="M65" i="12" s="1"/>
  <c r="O66" i="12"/>
  <c r="O65" i="12" s="1"/>
  <c r="Q66" i="12"/>
  <c r="V66" i="12"/>
  <c r="G68" i="12"/>
  <c r="G69" i="12"/>
  <c r="M69" i="12" s="1"/>
  <c r="I69" i="12"/>
  <c r="I68" i="12" s="1"/>
  <c r="K69" i="12"/>
  <c r="O69" i="12"/>
  <c r="Q69" i="12"/>
  <c r="Q68" i="12" s="1"/>
  <c r="V69" i="12"/>
  <c r="V68" i="12" s="1"/>
  <c r="G78" i="12"/>
  <c r="M78" i="12" s="1"/>
  <c r="I78" i="12"/>
  <c r="K78" i="12"/>
  <c r="K68" i="12" s="1"/>
  <c r="O78" i="12"/>
  <c r="Q78" i="12"/>
  <c r="V78" i="12"/>
  <c r="G85" i="12"/>
  <c r="I85" i="12"/>
  <c r="K85" i="12"/>
  <c r="M85" i="12"/>
  <c r="O85" i="12"/>
  <c r="Q85" i="12"/>
  <c r="V85" i="12"/>
  <c r="G91" i="12"/>
  <c r="M91" i="12" s="1"/>
  <c r="I91" i="12"/>
  <c r="K91" i="12"/>
  <c r="O91" i="12"/>
  <c r="Q91" i="12"/>
  <c r="V91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O68" i="12" s="1"/>
  <c r="Q104" i="12"/>
  <c r="V104" i="12"/>
  <c r="G106" i="12"/>
  <c r="M106" i="12" s="1"/>
  <c r="I106" i="12"/>
  <c r="K106" i="12"/>
  <c r="O106" i="12"/>
  <c r="Q106" i="12"/>
  <c r="V106" i="12"/>
  <c r="V108" i="12"/>
  <c r="G109" i="12"/>
  <c r="G108" i="12" s="1"/>
  <c r="I109" i="12"/>
  <c r="K109" i="12"/>
  <c r="M109" i="12"/>
  <c r="O109" i="12"/>
  <c r="Q109" i="12"/>
  <c r="V109" i="12"/>
  <c r="G110" i="12"/>
  <c r="M110" i="12" s="1"/>
  <c r="I110" i="12"/>
  <c r="I108" i="12" s="1"/>
  <c r="K110" i="12"/>
  <c r="O110" i="12"/>
  <c r="O108" i="12" s="1"/>
  <c r="Q110" i="12"/>
  <c r="V110" i="12"/>
  <c r="G112" i="12"/>
  <c r="M112" i="12" s="1"/>
  <c r="I112" i="12"/>
  <c r="K112" i="12"/>
  <c r="O112" i="12"/>
  <c r="Q112" i="12"/>
  <c r="Q108" i="12" s="1"/>
  <c r="V112" i="12"/>
  <c r="G114" i="12"/>
  <c r="M114" i="12" s="1"/>
  <c r="I114" i="12"/>
  <c r="K114" i="12"/>
  <c r="K108" i="12" s="1"/>
  <c r="O114" i="12"/>
  <c r="Q114" i="12"/>
  <c r="V114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2" i="12"/>
  <c r="M122" i="12" s="1"/>
  <c r="I122" i="12"/>
  <c r="K122" i="12"/>
  <c r="O122" i="12"/>
  <c r="Q122" i="12"/>
  <c r="V122" i="12"/>
  <c r="I123" i="12"/>
  <c r="K123" i="12"/>
  <c r="O123" i="12"/>
  <c r="Q123" i="12"/>
  <c r="V123" i="12"/>
  <c r="G124" i="12"/>
  <c r="G123" i="12" s="1"/>
  <c r="I124" i="12"/>
  <c r="K124" i="12"/>
  <c r="M124" i="12"/>
  <c r="M123" i="12" s="1"/>
  <c r="O124" i="12"/>
  <c r="Q124" i="12"/>
  <c r="V124" i="12"/>
  <c r="G128" i="12"/>
  <c r="O128" i="12"/>
  <c r="V128" i="12"/>
  <c r="G129" i="12"/>
  <c r="M129" i="12" s="1"/>
  <c r="M128" i="12" s="1"/>
  <c r="I129" i="12"/>
  <c r="I128" i="12" s="1"/>
  <c r="K129" i="12"/>
  <c r="K128" i="12" s="1"/>
  <c r="O129" i="12"/>
  <c r="Q129" i="12"/>
  <c r="Q128" i="12" s="1"/>
  <c r="V129" i="12"/>
  <c r="K131" i="12"/>
  <c r="G132" i="12"/>
  <c r="I132" i="12"/>
  <c r="K132" i="12"/>
  <c r="M132" i="12"/>
  <c r="O132" i="12"/>
  <c r="O131" i="12" s="1"/>
  <c r="Q132" i="12"/>
  <c r="V132" i="12"/>
  <c r="G134" i="12"/>
  <c r="M134" i="12" s="1"/>
  <c r="I134" i="12"/>
  <c r="K134" i="12"/>
  <c r="O134" i="12"/>
  <c r="Q134" i="12"/>
  <c r="V134" i="12"/>
  <c r="G135" i="12"/>
  <c r="M135" i="12" s="1"/>
  <c r="I135" i="12"/>
  <c r="I131" i="12" s="1"/>
  <c r="K135" i="12"/>
  <c r="O135" i="12"/>
  <c r="Q135" i="12"/>
  <c r="Q131" i="12" s="1"/>
  <c r="V135" i="12"/>
  <c r="G136" i="12"/>
  <c r="M136" i="12" s="1"/>
  <c r="I136" i="12"/>
  <c r="K136" i="12"/>
  <c r="O136" i="12"/>
  <c r="Q136" i="12"/>
  <c r="V136" i="12"/>
  <c r="V131" i="12" s="1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AF140" i="12"/>
  <c r="I20" i="1"/>
  <c r="I19" i="1"/>
  <c r="I18" i="1"/>
  <c r="I17" i="1"/>
  <c r="I16" i="1"/>
  <c r="I58" i="1"/>
  <c r="J57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J53" i="1" l="1"/>
  <c r="J54" i="1"/>
  <c r="J49" i="1"/>
  <c r="J50" i="1"/>
  <c r="J51" i="1"/>
  <c r="J55" i="1"/>
  <c r="J52" i="1"/>
  <c r="A23" i="1"/>
  <c r="A24" i="1" s="1"/>
  <c r="G24" i="1" s="1"/>
  <c r="A27" i="1" s="1"/>
  <c r="A29" i="1" s="1"/>
  <c r="G29" i="1" s="1"/>
  <c r="G27" i="1" s="1"/>
  <c r="G28" i="1"/>
  <c r="M131" i="12"/>
  <c r="M8" i="12"/>
  <c r="M108" i="12"/>
  <c r="M68" i="12"/>
  <c r="G57" i="12"/>
  <c r="G8" i="12"/>
  <c r="AE140" i="12"/>
  <c r="G131" i="12"/>
  <c r="J56" i="1"/>
  <c r="I39" i="1"/>
  <c r="I42" i="1" s="1"/>
  <c r="J41" i="1" s="1"/>
  <c r="I21" i="1"/>
  <c r="J28" i="1"/>
  <c r="J26" i="1"/>
  <c r="G38" i="1"/>
  <c r="F38" i="1"/>
  <c r="H32" i="1"/>
  <c r="J23" i="1"/>
  <c r="J24" i="1"/>
  <c r="J25" i="1"/>
  <c r="J27" i="1"/>
  <c r="E24" i="1"/>
  <c r="E26" i="1"/>
  <c r="J58" i="1" l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<sst xmlns="http://schemas.openxmlformats.org/spreadsheetml/2006/main" count="634" uniqueCount="283">
  <si>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</si>
  <si>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</si>
  <si>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</si>
  <si>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</si>
  <si>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</si>
  <si>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</si>
  <si>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</si>
  <si>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</si>
  <si>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</si>
  <si>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</si>
  <si>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</si>
  <si>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</si>
  <si>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</si>
  <si>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</si>
  <si>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</si>
  <si>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</si>
  <si>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</si>
  <si>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</si>
  <si>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</si>
  <si>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</si>
  <si>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</si>
  <si>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</si>
  <si>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</si>
  <si>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</si>
  <si>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</si>
  <si>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</si>
  <si>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</si>
  <si>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</si>
  <si>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</si>
  <si>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</si>
  <si>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</si>
  <si>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</si>
  <si>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</si>
  <si>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</si>
  <si>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</si>
  <si>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</si>
  <si>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</si>
  <si>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</si>
  <si>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</si>
  <si>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</si>
  <si>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</si>
  <si>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</si>
  <si>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</si>
  <si>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</t>
  </si>
  <si>
    <t>Komunikace a zpevněné plochy, úpravy dvora</t>
  </si>
  <si>
    <t>SO 03</t>
  </si>
  <si>
    <t>Komunikace a zpevněné plochy</t>
  </si>
  <si>
    <t>Objekt:</t>
  </si>
  <si>
    <t>Rozpočet:</t>
  </si>
  <si>
    <t>DEA17051</t>
  </si>
  <si>
    <t>Křenová 57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</si>
  <si>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</si>
  <si>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</si>
  <si>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</si>
  <si>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</si>
  <si>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</si>
  <si>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</si>
  <si>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DEA Energetická agentura, s.r.o.</t>
  </si>
  <si>
    <t>Benešova 425</t>
  </si>
  <si>
    <t>Modřice</t>
  </si>
  <si>
    <t>66442</t>
  </si>
  <si>
    <t>41539656</t>
  </si>
  <si>
    <t>CZ41539656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</si>
  <si>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</si>
  <si>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</si>
  <si>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</si>
  <si>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</si>
  <si>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</si>
  <si>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</si>
  <si>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</si>
  <si>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</si>
  <si>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</si>
  <si>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</si>
  <si>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</si>
  <si>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</si>
  <si>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</si>
  <si>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</si>
  <si>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</si>
  <si>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</si>
  <si>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</si>
  <si>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</si>
  <si>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</si>
  <si>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</si>
  <si>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</si>
  <si>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</si>
  <si>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</si>
  <si>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</si>
  <si>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</si>
  <si>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</si>
  <si>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</si>
  <si>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</si>
  <si>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</si>
  <si>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</si>
  <si>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</si>
  <si>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</si>
  <si>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</si>
  <si>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</si>
  <si>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</si>
  <si>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</si>
  <si>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</si>
  <si>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</si>
  <si>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</si>
  <si>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</si>
  <si>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</si>
  <si>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</si>
  <si>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</si>
  <si>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</si>
  <si>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</si>
  <si>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</si>
  <si>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</si>
  <si>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</si>
  <si>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</si>
  <si>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</si>
  <si>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</si>
  <si>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</si>
  <si>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</si>
  <si>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113106211R00</t>
  </si>
  <si>
    <t>Rozebrání vozovek a ploch s jakoukoliv výplní spár _x000D_
 v ploše jednotlivě do 200 m2, z velkých kostek, kladených do lože z kameniva těženého, škváry nebo strusky</t>
  </si>
  <si>
    <t>m2</t>
  </si>
  <si>
    <t>822-1</t>
  </si>
  <si>
    <t>RTS 17/ II</t>
  </si>
  <si>
    <t>POL1_</t>
  </si>
  <si>
    <t>s přemístěním hmot na skládku na vzdálenost do 3 m nebo s naložením na dopravní prostředek</t>
  </si>
  <si>
    <t>SPI</t>
  </si>
  <si>
    <t>Ds : 102,1</t>
  </si>
  <si>
    <t>VV</t>
  </si>
  <si>
    <t>113107625R00</t>
  </si>
  <si>
    <t>Odstranění podkladů nebo krytů z kameniva hrubého drceného, v ploše jednotlivě nad 50 m2, tloušťka vrstvy 250 mm</t>
  </si>
  <si>
    <t>121101100R00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</si>
  <si>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</si>
  <si>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</si>
  <si>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</si>
  <si>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</si>
  <si>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ornice dvora cca (nebude se odvážet, přesun na zelenou plochu k úpravě) : 10,0</t>
  </si>
  <si>
    <t>122201101R00</t>
  </si>
  <si>
    <t>Odkopávky a  prokopávky nezapažené v hornině 3_x000D_
 do 100 m3</t>
  </si>
  <si>
    <t>s přehozením výkopku na vzdálenost do 3 m nebo s naložením na dopravní prostředek,</t>
  </si>
  <si>
    <t>Začátek provozního součtu</t>
  </si>
  <si>
    <t xml:space="preserve">  Plocha žulové dlažby 20 cm : 3,45*1,74</t>
  </si>
  <si>
    <t xml:space="preserve">  1,0*2,7</t>
  </si>
  <si>
    <t xml:space="preserve">  2,7*10,5</t>
  </si>
  <si>
    <t xml:space="preserve">  0,6*2,25</t>
  </si>
  <si>
    <t>Konec provozního součtu</t>
  </si>
  <si>
    <t>38,403*0,2</t>
  </si>
  <si>
    <t xml:space="preserve">  Plocha betonové dlažby 5 cm : 1,74*3,7</t>
  </si>
  <si>
    <t xml:space="preserve">  1,74*5,44+0,76*2,65+1,25*0,8</t>
  </si>
  <si>
    <t xml:space="preserve">  2,0*8,7+1,76*4,6+7,5*0,65</t>
  </si>
  <si>
    <t>49,2886*0,05</t>
  </si>
  <si>
    <t>Plocha distanční dlažby 25+50 cm : 127,3*0,75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</si>
  <si>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</si>
  <si>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</si>
  <si>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</si>
  <si>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Položka pořadí 4 : 105,62003</t>
  </si>
  <si>
    <t>162701109R00</t>
  </si>
  <si>
    <t>Vodorovné přemístění výkopku příplatek k ceně za každých dalších i započatých 1 000 m přes 10 000 m_x000D_
 z horniny 1 až 4</t>
  </si>
  <si>
    <t>Položka pořadí 5 : 105,62003*9</t>
  </si>
  <si>
    <t>171201201R00</t>
  </si>
  <si>
    <t>Uložení sypaniny na dočasnou skládku tak, že na 1 m2 plochy připadá přes 2 m3 výkopku nebo ornice</t>
  </si>
  <si>
    <t>Položka pořadí 5 : 105,62003</t>
  </si>
  <si>
    <t>174101101R00</t>
  </si>
  <si>
    <t>Zásyp sypaninou se zhutněním jam, šachet, rýh nebo kolem objektů v těchto vykopávkách</t>
  </si>
  <si>
    <t>z jakékoliv horniny s uložením výkopku po vrstvách,</t>
  </si>
  <si>
    <t>Plocha distanční dlažby_výměna podloží 50 cm : 127,3*0,5</t>
  </si>
  <si>
    <t>199000002R00</t>
  </si>
  <si>
    <t>Poplatky za skládku horniny 1- 4</t>
  </si>
  <si>
    <t>180400020RA0</t>
  </si>
  <si>
    <t>Založení trávníku s dodáním osiva parkového, v rovině</t>
  </si>
  <si>
    <t>AP-HSV</t>
  </si>
  <si>
    <t>POL2_</t>
  </si>
  <si>
    <t>Položka pořadí 11 : 91,00000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</si>
  <si>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</si>
  <si>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</si>
  <si>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</si>
  <si>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Plocha zeleně : 91,0</t>
  </si>
  <si>
    <t>58344197R</t>
  </si>
  <si>
    <t>štěrkodrť frakce 0,0 až 63,0 mm; třída A</t>
  </si>
  <si>
    <t>t</t>
  </si>
  <si>
    <t>SPCM</t>
  </si>
  <si>
    <t>POL3_</t>
  </si>
  <si>
    <t>Položka pořadí 8 : 63,65000*1,7</t>
  </si>
  <si>
    <t>212810010RAC</t>
  </si>
  <si>
    <t>Trativody z flexibilních trubek lože ze štěrkopísku a obsyp z drceného kameniva, d 100 mm</t>
  </si>
  <si>
    <t>m</t>
  </si>
  <si>
    <t>Lože pro trativody, položení trubek, obsyp potrubí sypaninou z vhodných hornin, nebo materiálem připraveným podél výkopu ve vzdálenosti do 3 m od jeho kraje.  Bez výkopu rýhy.</t>
  </si>
  <si>
    <t>Drenáž : 2,1+7,4+9,0+4,2</t>
  </si>
  <si>
    <t>338920011R00</t>
  </si>
  <si>
    <t>Osazení betonových palisád šířka do 11 cm, délka do 60 cm</t>
  </si>
  <si>
    <t>823-1</t>
  </si>
  <si>
    <t>Palisáda u rampy : 4,2</t>
  </si>
  <si>
    <t>59228407R</t>
  </si>
  <si>
    <t>palisáda beton; průřez čtverec zaoblený; l = 110 mm; š = 110 mm; h = 400 mm; barva šedá</t>
  </si>
  <si>
    <t>kus</t>
  </si>
  <si>
    <t xml:space="preserve">  4,2*10*1,05</t>
  </si>
  <si>
    <t>44</t>
  </si>
  <si>
    <t>430320110RA0</t>
  </si>
  <si>
    <t>Schodiště ze železobetonu na terénu, z betonu C 16/20, výztuž 150 kg/m3</t>
  </si>
  <si>
    <t>m DVČ</t>
  </si>
  <si>
    <t>Beton, výztuž, bednění schodnic a podest, podepření bednění.</t>
  </si>
  <si>
    <t>564851111RT2</t>
  </si>
  <si>
    <t>Podklad ze štěrkodrti s rozprostřením a zhutněním frakce 0-32 mm, tloušťka po zhutnění 150 mm</t>
  </si>
  <si>
    <t>Plocha žulové dlažby : 3,45*1,74</t>
  </si>
  <si>
    <t>1,0*2,7</t>
  </si>
  <si>
    <t>2,7*10,5</t>
  </si>
  <si>
    <t>0,6*2,25</t>
  </si>
  <si>
    <t>Plocha betonové dlažby : 1,74*3,7</t>
  </si>
  <si>
    <t>1,74*5,44+0,76*2,65+1,25*0,8</t>
  </si>
  <si>
    <t>2,0*8,7+1,76*4,6+7,5*0,65</t>
  </si>
  <si>
    <t>Plocha distanční dlažby : 127,3</t>
  </si>
  <si>
    <t>564952111R00</t>
  </si>
  <si>
    <t>Podklad nebo kryt z mechanicky zpevněného kameniva (MZK) tloušťka po zhutnění 150 mm</t>
  </si>
  <si>
    <t>s rozprostřením a zhutněním</t>
  </si>
  <si>
    <t>591111111R00</t>
  </si>
  <si>
    <t>Kladení dlažby z kostek velkých z kamene, do lože z kameniva těženého tloušťky 50 mm</t>
  </si>
  <si>
    <t>s provedením lože do 50 mm, s vyplněním spár, s dvojím beraněním a se smetením přebytečného materiálu na krajnici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</si>
  <si>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</si>
  <si>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</si>
  <si>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</si>
  <si>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596215040R00</t>
  </si>
  <si>
    <t>Kladení zámkové dlažby do drtě tloušťka dlažby 80 mm, tloušťka lože 40 mm</t>
  </si>
  <si>
    <t>596921191R00</t>
  </si>
  <si>
    <t>Kladení vegetačních tvárnic betonových, příplatek z a výplň spár vegetačních tvárnic, bez dodávky materiálu</t>
  </si>
  <si>
    <t>zřízení podkladního lože, položení tvárnic.</t>
  </si>
  <si>
    <t>Plocha distanční dlažby cca 15% mezer : 127,3*0,08*0,15</t>
  </si>
  <si>
    <t>583412003R</t>
  </si>
  <si>
    <t>kamenivo přírodní drcené frakce 0,0 až 4,0 mm; třída A</t>
  </si>
  <si>
    <t>Plocha distanční dlažby cca 15% mezer : 127,3*0,08*0,15*1,7</t>
  </si>
  <si>
    <t>592452620RX</t>
  </si>
  <si>
    <t>Dlažba distanční přírodní 80 mm</t>
  </si>
  <si>
    <t>Vlastní</t>
  </si>
  <si>
    <t>Položka pořadí 21 : 127,30000*1,05</t>
  </si>
  <si>
    <t>59245304RX</t>
  </si>
  <si>
    <t>Dlažba zámková přírodní  60 mm</t>
  </si>
  <si>
    <t>Položka pořadí 20 : 49,28860*1,05</t>
  </si>
  <si>
    <t>915711112R00</t>
  </si>
  <si>
    <t>Vodorovné značení krytů silnovrstvé, dělicích čar šířky 120 mm</t>
  </si>
  <si>
    <t>915721111R00</t>
  </si>
  <si>
    <t>Vodorovné značení krytů stříkané barvou, stopčar, zeber, stínů, šipek, nápisů, přechodů apod.</t>
  </si>
  <si>
    <t>piktogram : 1,5</t>
  </si>
  <si>
    <t>915791111R00</t>
  </si>
  <si>
    <t>Předznačení pro vodorovné značení pro dělící čáry, vodící proužky</t>
  </si>
  <si>
    <t>stříkané barvou nebo prováděné z nátěrových hmot</t>
  </si>
  <si>
    <t>915791112R00</t>
  </si>
  <si>
    <t xml:space="preserve">Předznačení pro vodorovné značení pro stopčáry, zebry,stíny, šipky, nápisy, přechody </t>
  </si>
  <si>
    <t>916561111RT4</t>
  </si>
  <si>
    <t>Osazení záhonového obrubníku betonového včetně dodávky obrubníků_x000D_
 rozměrů 500/50/250 mm, do lože z betonu prostého C 12/15, s boční opěrou z betonu prostého</t>
  </si>
  <si>
    <t>se zřízením lože z betonu prostého C 12/15 tl. 80-100 mm</t>
  </si>
  <si>
    <t>Obrubníky zahradní : 2,0+8,5+2,0+0,65+7,5</t>
  </si>
  <si>
    <t>917762111RT5</t>
  </si>
  <si>
    <t>Osazení silničního nebo chodníkového obrubníku včetně dodávky betonovéího obrubníku_x000D_
 rozměru 1000/100/250 mm, ležatého, s boční opěrou z betonu prostého, do lože z betonu prostého C 12/15</t>
  </si>
  <si>
    <t>S dodáním hmot pro lože tl. 80-100 mm.</t>
  </si>
  <si>
    <t>Obrubníky silniční zapuštěné : 1,74*2+10,7+6,5</t>
  </si>
  <si>
    <t>R-910001</t>
  </si>
  <si>
    <t>Rekonstrukce (předláždění) vjezdu z ulice Křenová</t>
  </si>
  <si>
    <t>soubor</t>
  </si>
  <si>
    <t>Indiv</t>
  </si>
  <si>
    <t>979071111R00</t>
  </si>
  <si>
    <t xml:space="preserve">Očištění vybouraných dlažebních kostek velkých,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</si>
  <si>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</si>
  <si>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 xml:space="preserve">očištění rozebraných kostek pro novou pokládku : </t>
  </si>
  <si>
    <t>Položka pořadí 19 : 38,40300*1,05</t>
  </si>
  <si>
    <t>998223011R00</t>
  </si>
  <si>
    <t>Přesun hmot pozemních komunikací, kryt dlážděný jakékoliv délky objektu</t>
  </si>
  <si>
    <t>POL7_</t>
  </si>
  <si>
    <t>vodorovně do 200 m</t>
  </si>
  <si>
    <t>979087112R00</t>
  </si>
  <si>
    <t xml:space="preserve">Vodorovná doprava suti a vybouraných hmot nakládání suti na dopravní prostředky,  </t>
  </si>
  <si>
    <t>821-1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</si>
  <si>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</si>
  <si>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</si>
  <si>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</si>
  <si>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</si>
  <si>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801-3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</si>
  <si>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</si>
  <si>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</si>
  <si>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</si>
  <si>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</si>
  <si>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</si>
  <si>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</si>
  <si>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</si>
  <si>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</si>
  <si>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17/ 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</si>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</sst>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5ENxwOPWKEQt//EOOD9EwMa16xhRVI294BEZZSAwAN0PrImXe+Rc4ZSwBEbeDshMGddBnXkCG70tn1vimmy9IQ==" saltValue="OVYmdiaHs6jZ2fXEtaHLK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102" t="s">
        <v>22</v>
      </c>
      <c r="C2" s="103"/>
      <c r="D2" s="104" t="s">
        <v>49</v>
      </c>
      <c r="E2" s="105" t="s">
        <v>50</v>
      </c>
      <c r="F2" s="106"/>
      <c r="G2" s="106"/>
      <c r="H2" s="106"/>
      <c r="I2" s="106"/>
      <c r="J2" s="107"/>
      <c r="O2" s="2"/>
    </row>
    <row r="3" spans="1:15" ht="27" customHeight="1" x14ac:dyDescent="0.25">
      <c r="A3" s="3"/>
      <c r="B3" s="108" t="s">
        <v>47</v>
      </c>
      <c r="C3" s="103"/>
      <c r="D3" s="109" t="s">
        <v>45</v>
      </c>
      <c r="E3" s="110" t="s">
        <v>46</v>
      </c>
      <c r="F3" s="111"/>
      <c r="G3" s="111"/>
      <c r="H3" s="111"/>
      <c r="I3" s="111"/>
      <c r="J3" s="112"/>
    </row>
    <row r="4" spans="1:15" ht="23.25" customHeight="1" x14ac:dyDescent="0.25">
      <c r="A4" s="99">
        <v>3625</v>
      </c>
      <c r="B4" s="113" t="s">
        <v>48</v>
      </c>
      <c r="C4" s="114"/>
      <c r="D4" s="115" t="s">
        <v>43</v>
      </c>
      <c r="E4" s="116" t="s">
        <v>44</v>
      </c>
      <c r="F4" s="117"/>
      <c r="G4" s="117"/>
      <c r="H4" s="117"/>
      <c r="I4" s="117"/>
      <c r="J4" s="118"/>
    </row>
    <row r="5" spans="1:15" ht="24" customHeight="1" x14ac:dyDescent="0.25">
      <c r="A5" s="3"/>
      <c r="B5" s="42" t="s">
        <v>42</v>
      </c>
      <c r="C5" s="4"/>
      <c r="D5" s="119" t="s">
        <v>51</v>
      </c>
      <c r="E5" s="25"/>
      <c r="F5" s="25"/>
      <c r="G5" s="25"/>
      <c r="H5" s="26" t="s">
        <v>40</v>
      </c>
      <c r="I5" s="119" t="s">
        <v>55</v>
      </c>
      <c r="J5" s="10"/>
    </row>
    <row r="6" spans="1:15" ht="15.75" customHeight="1" x14ac:dyDescent="0.25">
      <c r="A6" s="3"/>
      <c r="B6" s="37"/>
      <c r="C6" s="25"/>
      <c r="D6" s="119" t="s">
        <v>52</v>
      </c>
      <c r="E6" s="25"/>
      <c r="F6" s="25"/>
      <c r="G6" s="25"/>
      <c r="H6" s="26" t="s">
        <v>34</v>
      </c>
      <c r="I6" s="119" t="s">
        <v>56</v>
      </c>
      <c r="J6" s="10"/>
    </row>
    <row r="7" spans="1:15" ht="15.75" customHeight="1" x14ac:dyDescent="0.25">
      <c r="A7" s="3"/>
      <c r="B7" s="38"/>
      <c r="C7" s="120" t="s">
        <v>54</v>
      </c>
      <c r="D7" s="100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01" t="s">
        <v>57</v>
      </c>
      <c r="E8" s="4"/>
      <c r="F8" s="4"/>
      <c r="G8" s="41"/>
      <c r="H8" s="26" t="s">
        <v>40</v>
      </c>
      <c r="I8" s="119" t="s">
        <v>61</v>
      </c>
      <c r="J8" s="10"/>
    </row>
    <row r="9" spans="1:15" ht="15.75" hidden="1" customHeight="1" x14ac:dyDescent="0.25">
      <c r="A9" s="3"/>
      <c r="B9" s="3"/>
      <c r="C9" s="4"/>
      <c r="D9" s="101" t="s">
        <v>58</v>
      </c>
      <c r="E9" s="4"/>
      <c r="F9" s="4"/>
      <c r="G9" s="41"/>
      <c r="H9" s="26" t="s">
        <v>34</v>
      </c>
      <c r="I9" s="119" t="s">
        <v>62</v>
      </c>
      <c r="J9" s="10"/>
    </row>
    <row r="10" spans="1:15" ht="15.75" hidden="1" customHeight="1" x14ac:dyDescent="0.25">
      <c r="A10" s="3"/>
      <c r="B10" s="47"/>
      <c r="C10" s="120" t="s">
        <v>60</v>
      </c>
      <c r="D10" s="121" t="s">
        <v>59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2"/>
      <c r="E11" s="122"/>
      <c r="F11" s="122"/>
      <c r="G11" s="122"/>
      <c r="H11" s="26" t="s">
        <v>40</v>
      </c>
      <c r="I11" s="126"/>
      <c r="J11" s="10"/>
    </row>
    <row r="12" spans="1:15" ht="15.75" customHeight="1" x14ac:dyDescent="0.25">
      <c r="A12" s="3"/>
      <c r="B12" s="37"/>
      <c r="C12" s="25"/>
      <c r="D12" s="123"/>
      <c r="E12" s="123"/>
      <c r="F12" s="123"/>
      <c r="G12" s="123"/>
      <c r="H12" s="26" t="s">
        <v>34</v>
      </c>
      <c r="I12" s="126"/>
      <c r="J12" s="10"/>
    </row>
    <row r="13" spans="1:15" ht="15.75" customHeight="1" x14ac:dyDescent="0.25">
      <c r="A13" s="3"/>
      <c r="B13" s="38"/>
      <c r="C13" s="125"/>
      <c r="D13" s="124"/>
      <c r="E13" s="124"/>
      <c r="F13" s="124"/>
      <c r="G13" s="124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89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SUMIF(F49:F57,A16,I49:I57)+SUMIF(F49:F57,"PSU",I49:I57)</f>
        <v>0</v>
      </c>
      <c r="J16" s="83"/>
    </row>
    <row r="17" spans="1:10" ht="23.25" customHeight="1" x14ac:dyDescent="0.25">
      <c r="A17" s="189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SUMIF(F49:F57,A17,I49:I57)</f>
        <v>0</v>
      </c>
      <c r="J17" s="83"/>
    </row>
    <row r="18" spans="1:10" ht="23.25" customHeight="1" x14ac:dyDescent="0.25">
      <c r="A18" s="189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SUMIF(F49:F57,A18,I49:I57)</f>
        <v>0</v>
      </c>
      <c r="J18" s="83"/>
    </row>
    <row r="19" spans="1:10" ht="23.25" customHeight="1" x14ac:dyDescent="0.25">
      <c r="A19" s="189" t="s">
        <v>87</v>
      </c>
      <c r="B19" s="52" t="s">
        <v>27</v>
      </c>
      <c r="C19" s="53"/>
      <c r="D19" s="54"/>
      <c r="E19" s="81"/>
      <c r="F19" s="82"/>
      <c r="G19" s="81"/>
      <c r="H19" s="82"/>
      <c r="I19" s="81">
        <f>SUMIF(F49:F57,A19,I49:I57)</f>
        <v>0</v>
      </c>
      <c r="J19" s="83"/>
    </row>
    <row r="20" spans="1:10" ht="23.25" customHeight="1" x14ac:dyDescent="0.25">
      <c r="A20" s="189" t="s">
        <v>88</v>
      </c>
      <c r="B20" s="52" t="s">
        <v>28</v>
      </c>
      <c r="C20" s="53"/>
      <c r="D20" s="54"/>
      <c r="E20" s="81"/>
      <c r="F20" s="82"/>
      <c r="G20" s="81"/>
      <c r="H20" s="82"/>
      <c r="I20" s="81">
        <f>SUMIF(F49:F57,A20,I49:I57)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IF(A24&gt;50, ROUNDUP(A23, 0), ROUNDDOWN(A23, 0))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customHeight="1" x14ac:dyDescent="0.25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IF(A26&gt;50, ROUNDUP(A25, 0), ROUNDDOWN(A25, 0))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80">
        <f>CenaCelkem-(ZakladDPHSni+DPHSni+ZakladDPHZakl+DPHZakl)</f>
        <v>0</v>
      </c>
      <c r="H27" s="80"/>
      <c r="I27" s="80"/>
      <c r="J27" s="58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43065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63</v>
      </c>
      <c r="C39" s="142"/>
      <c r="D39" s="143"/>
      <c r="E39" s="143"/>
      <c r="F39" s="144">
        <f>'SO 03 03 Pol'!AE140</f>
        <v>0</v>
      </c>
      <c r="G39" s="145">
        <f>'SO 03 03 Pol'!AF140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45</v>
      </c>
      <c r="C40" s="149" t="s">
        <v>46</v>
      </c>
      <c r="D40" s="150"/>
      <c r="E40" s="150"/>
      <c r="F40" s="151">
        <f>'SO 03 03 Pol'!AE140</f>
        <v>0</v>
      </c>
      <c r="G40" s="152">
        <f>'SO 03 03 Pol'!AF140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43</v>
      </c>
      <c r="C41" s="142" t="s">
        <v>44</v>
      </c>
      <c r="D41" s="143"/>
      <c r="E41" s="143"/>
      <c r="F41" s="155">
        <f>'SO 03 03 Pol'!AE140</f>
        <v>0</v>
      </c>
      <c r="G41" s="146">
        <f>'SO 03 03 Pol'!AF140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64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66</v>
      </c>
    </row>
    <row r="48" spans="1:10" ht="25.5" customHeight="1" x14ac:dyDescent="0.25">
      <c r="A48" s="172"/>
      <c r="B48" s="175" t="s">
        <v>17</v>
      </c>
      <c r="C48" s="175" t="s">
        <v>5</v>
      </c>
      <c r="D48" s="176"/>
      <c r="E48" s="176"/>
      <c r="F48" s="177" t="s">
        <v>67</v>
      </c>
      <c r="G48" s="177"/>
      <c r="H48" s="177"/>
      <c r="I48" s="177" t="s">
        <v>29</v>
      </c>
      <c r="J48" s="177" t="s">
        <v>0</v>
      </c>
    </row>
    <row r="49" spans="1:10" ht="25.5" customHeight="1" x14ac:dyDescent="0.25">
      <c r="A49" s="173"/>
      <c r="B49" s="178" t="s">
        <v>68</v>
      </c>
      <c r="C49" s="179" t="s">
        <v>69</v>
      </c>
      <c r="D49" s="180"/>
      <c r="E49" s="180"/>
      <c r="F49" s="185" t="s">
        <v>24</v>
      </c>
      <c r="G49" s="186"/>
      <c r="H49" s="186"/>
      <c r="I49" s="186">
        <f>'SO 03 03 Pol'!G8</f>
        <v>0</v>
      </c>
      <c r="J49" s="183" t="str">
        <f>IF(I58=0,"",I49/I58*100)</f>
        <v/>
      </c>
    </row>
    <row r="50" spans="1:10" ht="25.5" customHeight="1" x14ac:dyDescent="0.25">
      <c r="A50" s="173"/>
      <c r="B50" s="178" t="s">
        <v>70</v>
      </c>
      <c r="C50" s="179" t="s">
        <v>71</v>
      </c>
      <c r="D50" s="180"/>
      <c r="E50" s="180"/>
      <c r="F50" s="185" t="s">
        <v>24</v>
      </c>
      <c r="G50" s="186"/>
      <c r="H50" s="186"/>
      <c r="I50" s="186">
        <f>'SO 03 03 Pol'!G53</f>
        <v>0</v>
      </c>
      <c r="J50" s="183" t="str">
        <f>IF(I58=0,"",I50/I58*100)</f>
        <v/>
      </c>
    </row>
    <row r="51" spans="1:10" ht="25.5" customHeight="1" x14ac:dyDescent="0.25">
      <c r="A51" s="173"/>
      <c r="B51" s="178" t="s">
        <v>72</v>
      </c>
      <c r="C51" s="179" t="s">
        <v>73</v>
      </c>
      <c r="D51" s="180"/>
      <c r="E51" s="180"/>
      <c r="F51" s="185" t="s">
        <v>24</v>
      </c>
      <c r="G51" s="186"/>
      <c r="H51" s="186"/>
      <c r="I51" s="186">
        <f>'SO 03 03 Pol'!G57</f>
        <v>0</v>
      </c>
      <c r="J51" s="183" t="str">
        <f>IF(I58=0,"",I51/I58*100)</f>
        <v/>
      </c>
    </row>
    <row r="52" spans="1:10" ht="25.5" customHeight="1" x14ac:dyDescent="0.25">
      <c r="A52" s="173"/>
      <c r="B52" s="178" t="s">
        <v>74</v>
      </c>
      <c r="C52" s="179" t="s">
        <v>75</v>
      </c>
      <c r="D52" s="180"/>
      <c r="E52" s="180"/>
      <c r="F52" s="185" t="s">
        <v>24</v>
      </c>
      <c r="G52" s="186"/>
      <c r="H52" s="186"/>
      <c r="I52" s="186">
        <f>'SO 03 03 Pol'!G65</f>
        <v>0</v>
      </c>
      <c r="J52" s="183" t="str">
        <f>IF(I58=0,"",I52/I58*100)</f>
        <v/>
      </c>
    </row>
    <row r="53" spans="1:10" ht="25.5" customHeight="1" x14ac:dyDescent="0.25">
      <c r="A53" s="173"/>
      <c r="B53" s="178" t="s">
        <v>76</v>
      </c>
      <c r="C53" s="179" t="s">
        <v>77</v>
      </c>
      <c r="D53" s="180"/>
      <c r="E53" s="180"/>
      <c r="F53" s="185" t="s">
        <v>24</v>
      </c>
      <c r="G53" s="186"/>
      <c r="H53" s="186"/>
      <c r="I53" s="186">
        <f>'SO 03 03 Pol'!G68</f>
        <v>0</v>
      </c>
      <c r="J53" s="183" t="str">
        <f>IF(I58=0,"",I53/I58*100)</f>
        <v/>
      </c>
    </row>
    <row r="54" spans="1:10" ht="25.5" customHeight="1" x14ac:dyDescent="0.25">
      <c r="A54" s="173"/>
      <c r="B54" s="178" t="s">
        <v>78</v>
      </c>
      <c r="C54" s="179" t="s">
        <v>79</v>
      </c>
      <c r="D54" s="180"/>
      <c r="E54" s="180"/>
      <c r="F54" s="185" t="s">
        <v>24</v>
      </c>
      <c r="G54" s="186"/>
      <c r="H54" s="186"/>
      <c r="I54" s="186">
        <f>'SO 03 03 Pol'!G108</f>
        <v>0</v>
      </c>
      <c r="J54" s="183" t="str">
        <f>IF(I58=0,"",I54/I58*100)</f>
        <v/>
      </c>
    </row>
    <row r="55" spans="1:10" ht="25.5" customHeight="1" x14ac:dyDescent="0.25">
      <c r="A55" s="173"/>
      <c r="B55" s="178" t="s">
        <v>80</v>
      </c>
      <c r="C55" s="179" t="s">
        <v>81</v>
      </c>
      <c r="D55" s="180"/>
      <c r="E55" s="180"/>
      <c r="F55" s="185" t="s">
        <v>24</v>
      </c>
      <c r="G55" s="186"/>
      <c r="H55" s="186"/>
      <c r="I55" s="186">
        <f>'SO 03 03 Pol'!G123</f>
        <v>0</v>
      </c>
      <c r="J55" s="183" t="str">
        <f>IF(I58=0,"",I55/I58*100)</f>
        <v/>
      </c>
    </row>
    <row r="56" spans="1:10" ht="25.5" customHeight="1" x14ac:dyDescent="0.25">
      <c r="A56" s="173"/>
      <c r="B56" s="178" t="s">
        <v>82</v>
      </c>
      <c r="C56" s="179" t="s">
        <v>83</v>
      </c>
      <c r="D56" s="180"/>
      <c r="E56" s="180"/>
      <c r="F56" s="185" t="s">
        <v>24</v>
      </c>
      <c r="G56" s="186"/>
      <c r="H56" s="186"/>
      <c r="I56" s="186">
        <f>'SO 03 03 Pol'!G128</f>
        <v>0</v>
      </c>
      <c r="J56" s="183" t="str">
        <f>IF(I58=0,"",I56/I58*100)</f>
        <v/>
      </c>
    </row>
    <row r="57" spans="1:10" ht="25.5" customHeight="1" x14ac:dyDescent="0.25">
      <c r="A57" s="173"/>
      <c r="B57" s="178" t="s">
        <v>84</v>
      </c>
      <c r="C57" s="179" t="s">
        <v>85</v>
      </c>
      <c r="D57" s="180"/>
      <c r="E57" s="180"/>
      <c r="F57" s="185" t="s">
        <v>86</v>
      </c>
      <c r="G57" s="186"/>
      <c r="H57" s="186"/>
      <c r="I57" s="186">
        <f>'SO 03 03 Pol'!G131</f>
        <v>0</v>
      </c>
      <c r="J57" s="183" t="str">
        <f>IF(I58=0,"",I57/I58*100)</f>
        <v/>
      </c>
    </row>
    <row r="58" spans="1:10" ht="25.5" customHeight="1" x14ac:dyDescent="0.25">
      <c r="A58" s="174"/>
      <c r="B58" s="181" t="s">
        <v>1</v>
      </c>
      <c r="C58" s="181"/>
      <c r="D58" s="182"/>
      <c r="E58" s="182"/>
      <c r="F58" s="187"/>
      <c r="G58" s="188"/>
      <c r="H58" s="188"/>
      <c r="I58" s="188">
        <f>SUM(I49:I57)</f>
        <v>0</v>
      </c>
      <c r="J58" s="184">
        <f>SUM(J49:J57)</f>
        <v>0</v>
      </c>
    </row>
    <row r="59" spans="1:10" x14ac:dyDescent="0.25">
      <c r="F59" s="129"/>
      <c r="G59" s="128"/>
      <c r="H59" s="129"/>
      <c r="I59" s="128"/>
      <c r="J59" s="130"/>
    </row>
    <row r="60" spans="1:10" x14ac:dyDescent="0.25">
      <c r="F60" s="129"/>
      <c r="G60" s="128"/>
      <c r="H60" s="129"/>
      <c r="I60" s="128"/>
      <c r="J60" s="130"/>
    </row>
    <row r="61" spans="1:10" x14ac:dyDescent="0.25">
      <c r="F61" s="129"/>
      <c r="G61" s="128"/>
      <c r="H61" s="129"/>
      <c r="I61" s="128"/>
      <c r="J61" s="130"/>
    </row>
  </sheetData>
  <sheetProtection algorithmName="SHA-512" hashValue="lhqM+dW5Tz1y6mfkqgcj9zNsI84AE+HME0WuqU9dh0MFwzSIt7gUa3excPT67b7AtYVqn+OquZ1ygSroBfL2dg==" saltValue="Z4XNzouuXo4PcfreLgq8O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Qz++lfcqnaoZWHKRkQN66m9InYcFxlQ4QPzOYR9nct5AdHaigZCWTiLf98oxbyIlQD7waaFpSbHOow0l3KxFnQ==" saltValue="EJqBlOKBY1RAeHNef2T6+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1" t="s">
        <v>89</v>
      </c>
      <c r="B1" s="191"/>
      <c r="C1" s="191"/>
      <c r="D1" s="191"/>
      <c r="E1" s="191"/>
      <c r="F1" s="191"/>
      <c r="G1" s="191"/>
      <c r="AG1" t="s">
        <v>90</v>
      </c>
    </row>
    <row r="2" spans="1:60" ht="25.05" customHeight="1" x14ac:dyDescent="0.25">
      <c r="A2" s="192" t="s">
        <v>7</v>
      </c>
      <c r="B2" s="72" t="s">
        <v>49</v>
      </c>
      <c r="C2" s="195" t="s">
        <v>50</v>
      </c>
      <c r="D2" s="193"/>
      <c r="E2" s="193"/>
      <c r="F2" s="193"/>
      <c r="G2" s="194"/>
      <c r="AG2" t="s">
        <v>91</v>
      </c>
    </row>
    <row r="3" spans="1:60" ht="25.05" customHeight="1" x14ac:dyDescent="0.25">
      <c r="A3" s="192" t="s">
        <v>8</v>
      </c>
      <c r="B3" s="72" t="s">
        <v>45</v>
      </c>
      <c r="C3" s="195" t="s">
        <v>46</v>
      </c>
      <c r="D3" s="193"/>
      <c r="E3" s="193"/>
      <c r="F3" s="193"/>
      <c r="G3" s="194"/>
      <c r="AC3" s="127" t="s">
        <v>91</v>
      </c>
      <c r="AG3" t="s">
        <v>92</v>
      </c>
    </row>
    <row r="4" spans="1:60" ht="25.05" customHeight="1" x14ac:dyDescent="0.25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93</v>
      </c>
    </row>
    <row r="5" spans="1:60" x14ac:dyDescent="0.25">
      <c r="D5" s="190"/>
    </row>
    <row r="6" spans="1:60" ht="39.6" x14ac:dyDescent="0.25">
      <c r="A6" s="202" t="s">
        <v>94</v>
      </c>
      <c r="B6" s="204" t="s">
        <v>95</v>
      </c>
      <c r="C6" s="204" t="s">
        <v>96</v>
      </c>
      <c r="D6" s="203" t="s">
        <v>97</v>
      </c>
      <c r="E6" s="202" t="s">
        <v>98</v>
      </c>
      <c r="F6" s="201" t="s">
        <v>99</v>
      </c>
      <c r="G6" s="202" t="s">
        <v>29</v>
      </c>
      <c r="H6" s="205" t="s">
        <v>30</v>
      </c>
      <c r="I6" s="205" t="s">
        <v>100</v>
      </c>
      <c r="J6" s="205" t="s">
        <v>31</v>
      </c>
      <c r="K6" s="205" t="s">
        <v>101</v>
      </c>
      <c r="L6" s="205" t="s">
        <v>102</v>
      </c>
      <c r="M6" s="205" t="s">
        <v>103</v>
      </c>
      <c r="N6" s="205" t="s">
        <v>104</v>
      </c>
      <c r="O6" s="205" t="s">
        <v>105</v>
      </c>
      <c r="P6" s="205" t="s">
        <v>106</v>
      </c>
      <c r="Q6" s="205" t="s">
        <v>107</v>
      </c>
      <c r="R6" s="205" t="s">
        <v>108</v>
      </c>
      <c r="S6" s="205" t="s">
        <v>109</v>
      </c>
      <c r="T6" s="205" t="s">
        <v>110</v>
      </c>
      <c r="U6" s="205" t="s">
        <v>111</v>
      </c>
      <c r="V6" s="205" t="s">
        <v>112</v>
      </c>
      <c r="W6" s="205" t="s">
        <v>113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21" t="s">
        <v>114</v>
      </c>
      <c r="B8" s="222" t="s">
        <v>68</v>
      </c>
      <c r="C8" s="244" t="s">
        <v>69</v>
      </c>
      <c r="D8" s="223"/>
      <c r="E8" s="224"/>
      <c r="F8" s="225"/>
      <c r="G8" s="225">
        <f>SUMIF(AG9:AG52,"&lt;&gt;NOR",G9:G52)</f>
        <v>0</v>
      </c>
      <c r="H8" s="225"/>
      <c r="I8" s="225">
        <f>SUM(I9:I52)</f>
        <v>0</v>
      </c>
      <c r="J8" s="225"/>
      <c r="K8" s="225">
        <f>SUM(K9:K52)</f>
        <v>0</v>
      </c>
      <c r="L8" s="225"/>
      <c r="M8" s="225">
        <f>SUM(M9:M52)</f>
        <v>0</v>
      </c>
      <c r="N8" s="225"/>
      <c r="O8" s="225">
        <f>SUM(O9:O52)</f>
        <v>108.21</v>
      </c>
      <c r="P8" s="225"/>
      <c r="Q8" s="225">
        <f>SUM(Q9:Q52)</f>
        <v>98.74</v>
      </c>
      <c r="R8" s="225"/>
      <c r="S8" s="225"/>
      <c r="T8" s="226"/>
      <c r="U8" s="220"/>
      <c r="V8" s="220">
        <f>SUM(V9:V52)</f>
        <v>77.709999999999994</v>
      </c>
      <c r="W8" s="220"/>
      <c r="AG8" t="s">
        <v>115</v>
      </c>
    </row>
    <row r="9" spans="1:60" ht="30.6" outlineLevel="1" x14ac:dyDescent="0.25">
      <c r="A9" s="227">
        <v>1</v>
      </c>
      <c r="B9" s="228" t="s">
        <v>116</v>
      </c>
      <c r="C9" s="245" t="s">
        <v>117</v>
      </c>
      <c r="D9" s="229" t="s">
        <v>118</v>
      </c>
      <c r="E9" s="230">
        <v>102.1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32">
        <v>0</v>
      </c>
      <c r="O9" s="232">
        <f>ROUND(E9*N9,2)</f>
        <v>0</v>
      </c>
      <c r="P9" s="232">
        <v>0.41699999999999998</v>
      </c>
      <c r="Q9" s="232">
        <f>ROUND(E9*P9,2)</f>
        <v>42.58</v>
      </c>
      <c r="R9" s="232" t="s">
        <v>119</v>
      </c>
      <c r="S9" s="232" t="s">
        <v>120</v>
      </c>
      <c r="T9" s="233" t="s">
        <v>120</v>
      </c>
      <c r="U9" s="215">
        <v>0.13</v>
      </c>
      <c r="V9" s="215">
        <f>ROUND(E9*U9,2)</f>
        <v>13.27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121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13"/>
      <c r="B10" s="214"/>
      <c r="C10" s="246" t="s">
        <v>122</v>
      </c>
      <c r="D10" s="234"/>
      <c r="E10" s="234"/>
      <c r="F10" s="234"/>
      <c r="G10" s="234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123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13"/>
      <c r="B11" s="214"/>
      <c r="C11" s="247" t="s">
        <v>124</v>
      </c>
      <c r="D11" s="216"/>
      <c r="E11" s="217">
        <v>102.1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125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0.399999999999999" outlineLevel="1" x14ac:dyDescent="0.25">
      <c r="A12" s="227">
        <v>2</v>
      </c>
      <c r="B12" s="228" t="s">
        <v>126</v>
      </c>
      <c r="C12" s="245" t="s">
        <v>127</v>
      </c>
      <c r="D12" s="229" t="s">
        <v>118</v>
      </c>
      <c r="E12" s="230">
        <v>102.1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15</v>
      </c>
      <c r="M12" s="232">
        <f>G12*(1+L12/100)</f>
        <v>0</v>
      </c>
      <c r="N12" s="232">
        <v>0</v>
      </c>
      <c r="O12" s="232">
        <f>ROUND(E12*N12,2)</f>
        <v>0</v>
      </c>
      <c r="P12" s="232">
        <v>0.55000000000000004</v>
      </c>
      <c r="Q12" s="232">
        <f>ROUND(E12*P12,2)</f>
        <v>56.16</v>
      </c>
      <c r="R12" s="232" t="s">
        <v>119</v>
      </c>
      <c r="S12" s="232" t="s">
        <v>120</v>
      </c>
      <c r="T12" s="233" t="s">
        <v>120</v>
      </c>
      <c r="U12" s="215">
        <v>9.4500000000000001E-2</v>
      </c>
      <c r="V12" s="215">
        <f>ROUND(E12*U12,2)</f>
        <v>9.65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121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13"/>
      <c r="B13" s="214"/>
      <c r="C13" s="247" t="s">
        <v>124</v>
      </c>
      <c r="D13" s="216"/>
      <c r="E13" s="217">
        <v>102.1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125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27">
        <v>3</v>
      </c>
      <c r="B14" s="228" t="s">
        <v>128</v>
      </c>
      <c r="C14" s="245" t="s">
        <v>129</v>
      </c>
      <c r="D14" s="229" t="s">
        <v>130</v>
      </c>
      <c r="E14" s="230">
        <v>10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15</v>
      </c>
      <c r="M14" s="232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2" t="s">
        <v>131</v>
      </c>
      <c r="S14" s="232" t="s">
        <v>120</v>
      </c>
      <c r="T14" s="233" t="s">
        <v>120</v>
      </c>
      <c r="U14" s="215">
        <v>9.5200000000000007E-2</v>
      </c>
      <c r="V14" s="215">
        <f>ROUND(E14*U14,2)</f>
        <v>0.95</v>
      </c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121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5">
      <c r="A15" s="213"/>
      <c r="B15" s="214"/>
      <c r="C15" s="246" t="s">
        <v>132</v>
      </c>
      <c r="D15" s="234"/>
      <c r="E15" s="234"/>
      <c r="F15" s="234"/>
      <c r="G15" s="234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123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13"/>
      <c r="B16" s="214"/>
      <c r="C16" s="247" t="s">
        <v>133</v>
      </c>
      <c r="D16" s="216"/>
      <c r="E16" s="217">
        <v>10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125</v>
      </c>
      <c r="AH16" s="206">
        <v>0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0.399999999999999" outlineLevel="1" x14ac:dyDescent="0.25">
      <c r="A17" s="227">
        <v>4</v>
      </c>
      <c r="B17" s="228" t="s">
        <v>134</v>
      </c>
      <c r="C17" s="245" t="s">
        <v>135</v>
      </c>
      <c r="D17" s="229" t="s">
        <v>130</v>
      </c>
      <c r="E17" s="230">
        <v>105.62003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15</v>
      </c>
      <c r="M17" s="232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2" t="s">
        <v>131</v>
      </c>
      <c r="S17" s="232" t="s">
        <v>120</v>
      </c>
      <c r="T17" s="233" t="s">
        <v>120</v>
      </c>
      <c r="U17" s="215">
        <v>0.36799999999999999</v>
      </c>
      <c r="V17" s="215">
        <f>ROUND(E17*U17,2)</f>
        <v>38.869999999999997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121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13"/>
      <c r="B18" s="214"/>
      <c r="C18" s="246" t="s">
        <v>136</v>
      </c>
      <c r="D18" s="234"/>
      <c r="E18" s="234"/>
      <c r="F18" s="234"/>
      <c r="G18" s="234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123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13"/>
      <c r="B19" s="214"/>
      <c r="C19" s="248" t="s">
        <v>137</v>
      </c>
      <c r="D19" s="218"/>
      <c r="E19" s="219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125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5">
      <c r="A20" s="213"/>
      <c r="B20" s="214"/>
      <c r="C20" s="249" t="s">
        <v>138</v>
      </c>
      <c r="D20" s="218"/>
      <c r="E20" s="219">
        <v>6.0030000000000001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125</v>
      </c>
      <c r="AH20" s="206">
        <v>2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13"/>
      <c r="B21" s="214"/>
      <c r="C21" s="249" t="s">
        <v>139</v>
      </c>
      <c r="D21" s="218"/>
      <c r="E21" s="219">
        <v>2.7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125</v>
      </c>
      <c r="AH21" s="206">
        <v>2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13"/>
      <c r="B22" s="214"/>
      <c r="C22" s="249" t="s">
        <v>140</v>
      </c>
      <c r="D22" s="218"/>
      <c r="E22" s="219">
        <v>28.35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125</v>
      </c>
      <c r="AH22" s="206">
        <v>2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13"/>
      <c r="B23" s="214"/>
      <c r="C23" s="249" t="s">
        <v>141</v>
      </c>
      <c r="D23" s="218"/>
      <c r="E23" s="219">
        <v>1.35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125</v>
      </c>
      <c r="AH23" s="206">
        <v>2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13"/>
      <c r="B24" s="214"/>
      <c r="C24" s="248" t="s">
        <v>142</v>
      </c>
      <c r="D24" s="218"/>
      <c r="E24" s="219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125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13"/>
      <c r="B25" s="214"/>
      <c r="C25" s="247" t="s">
        <v>143</v>
      </c>
      <c r="D25" s="216"/>
      <c r="E25" s="217">
        <v>7.6806000000000001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125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5">
      <c r="A26" s="213"/>
      <c r="B26" s="214"/>
      <c r="C26" s="248" t="s">
        <v>137</v>
      </c>
      <c r="D26" s="218"/>
      <c r="E26" s="219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125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13"/>
      <c r="B27" s="214"/>
      <c r="C27" s="249" t="s">
        <v>144</v>
      </c>
      <c r="D27" s="218"/>
      <c r="E27" s="219">
        <v>6.4379999999999997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125</v>
      </c>
      <c r="AH27" s="206">
        <v>2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3"/>
      <c r="B28" s="214"/>
      <c r="C28" s="249" t="s">
        <v>145</v>
      </c>
      <c r="D28" s="218"/>
      <c r="E28" s="219">
        <v>12.4796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125</v>
      </c>
      <c r="AH28" s="206">
        <v>2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13"/>
      <c r="B29" s="214"/>
      <c r="C29" s="249" t="s">
        <v>146</v>
      </c>
      <c r="D29" s="218"/>
      <c r="E29" s="219">
        <v>30.370999999999999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125</v>
      </c>
      <c r="AH29" s="206">
        <v>2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3"/>
      <c r="B30" s="214"/>
      <c r="C30" s="248" t="s">
        <v>142</v>
      </c>
      <c r="D30" s="218"/>
      <c r="E30" s="219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125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13"/>
      <c r="B31" s="214"/>
      <c r="C31" s="247" t="s">
        <v>147</v>
      </c>
      <c r="D31" s="216"/>
      <c r="E31" s="217">
        <v>2.4644300000000001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125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5">
      <c r="A32" s="213"/>
      <c r="B32" s="214"/>
      <c r="C32" s="247" t="s">
        <v>148</v>
      </c>
      <c r="D32" s="216"/>
      <c r="E32" s="217">
        <v>95.474999999999994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125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5">
      <c r="A33" s="227">
        <v>5</v>
      </c>
      <c r="B33" s="228" t="s">
        <v>149</v>
      </c>
      <c r="C33" s="245" t="s">
        <v>150</v>
      </c>
      <c r="D33" s="229" t="s">
        <v>130</v>
      </c>
      <c r="E33" s="230">
        <v>105.62003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15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 t="s">
        <v>131</v>
      </c>
      <c r="S33" s="232" t="s">
        <v>120</v>
      </c>
      <c r="T33" s="233" t="s">
        <v>120</v>
      </c>
      <c r="U33" s="215">
        <v>1.0999999999999999E-2</v>
      </c>
      <c r="V33" s="215">
        <f>ROUND(E33*U33,2)</f>
        <v>1.1599999999999999</v>
      </c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121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5">
      <c r="A34" s="213"/>
      <c r="B34" s="214"/>
      <c r="C34" s="246" t="s">
        <v>151</v>
      </c>
      <c r="D34" s="234"/>
      <c r="E34" s="234"/>
      <c r="F34" s="234"/>
      <c r="G34" s="234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123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13"/>
      <c r="B35" s="214"/>
      <c r="C35" s="247" t="s">
        <v>152</v>
      </c>
      <c r="D35" s="216"/>
      <c r="E35" s="217">
        <v>105.62003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125</v>
      </c>
      <c r="AH35" s="206">
        <v>5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ht="30.6" outlineLevel="1" x14ac:dyDescent="0.25">
      <c r="A36" s="227">
        <v>6</v>
      </c>
      <c r="B36" s="228" t="s">
        <v>153</v>
      </c>
      <c r="C36" s="245" t="s">
        <v>154</v>
      </c>
      <c r="D36" s="229" t="s">
        <v>130</v>
      </c>
      <c r="E36" s="230">
        <v>950.58027000000004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15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 t="s">
        <v>131</v>
      </c>
      <c r="S36" s="232" t="s">
        <v>120</v>
      </c>
      <c r="T36" s="233" t="s">
        <v>120</v>
      </c>
      <c r="U36" s="215">
        <v>0</v>
      </c>
      <c r="V36" s="215">
        <f>ROUND(E36*U36,2)</f>
        <v>0</v>
      </c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121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5">
      <c r="A37" s="213"/>
      <c r="B37" s="214"/>
      <c r="C37" s="246" t="s">
        <v>151</v>
      </c>
      <c r="D37" s="234"/>
      <c r="E37" s="234"/>
      <c r="F37" s="234"/>
      <c r="G37" s="234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123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5">
      <c r="A38" s="213"/>
      <c r="B38" s="214"/>
      <c r="C38" s="247" t="s">
        <v>155</v>
      </c>
      <c r="D38" s="216"/>
      <c r="E38" s="217">
        <v>950.58027000000004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125</v>
      </c>
      <c r="AH38" s="206">
        <v>5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ht="20.399999999999999" outlineLevel="1" x14ac:dyDescent="0.25">
      <c r="A39" s="227">
        <v>7</v>
      </c>
      <c r="B39" s="228" t="s">
        <v>156</v>
      </c>
      <c r="C39" s="245" t="s">
        <v>157</v>
      </c>
      <c r="D39" s="229" t="s">
        <v>130</v>
      </c>
      <c r="E39" s="230">
        <v>105.62003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15</v>
      </c>
      <c r="M39" s="232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2" t="s">
        <v>131</v>
      </c>
      <c r="S39" s="232" t="s">
        <v>120</v>
      </c>
      <c r="T39" s="233" t="s">
        <v>120</v>
      </c>
      <c r="U39" s="215">
        <v>8.9999999999999993E-3</v>
      </c>
      <c r="V39" s="215">
        <f>ROUND(E39*U39,2)</f>
        <v>0.95</v>
      </c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121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5">
      <c r="A40" s="213"/>
      <c r="B40" s="214"/>
      <c r="C40" s="247" t="s">
        <v>158</v>
      </c>
      <c r="D40" s="216"/>
      <c r="E40" s="217">
        <v>105.62003</v>
      </c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125</v>
      </c>
      <c r="AH40" s="206">
        <v>5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5">
      <c r="A41" s="227">
        <v>8</v>
      </c>
      <c r="B41" s="228" t="s">
        <v>159</v>
      </c>
      <c r="C41" s="245" t="s">
        <v>160</v>
      </c>
      <c r="D41" s="229" t="s">
        <v>130</v>
      </c>
      <c r="E41" s="230">
        <v>63.65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15</v>
      </c>
      <c r="M41" s="232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2" t="s">
        <v>131</v>
      </c>
      <c r="S41" s="232" t="s">
        <v>120</v>
      </c>
      <c r="T41" s="233" t="s">
        <v>120</v>
      </c>
      <c r="U41" s="215">
        <v>0.20200000000000001</v>
      </c>
      <c r="V41" s="215">
        <f>ROUND(E41*U41,2)</f>
        <v>12.86</v>
      </c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121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5">
      <c r="A42" s="213"/>
      <c r="B42" s="214"/>
      <c r="C42" s="246" t="s">
        <v>161</v>
      </c>
      <c r="D42" s="234"/>
      <c r="E42" s="234"/>
      <c r="F42" s="234"/>
      <c r="G42" s="234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123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5">
      <c r="A43" s="213"/>
      <c r="B43" s="214"/>
      <c r="C43" s="247" t="s">
        <v>162</v>
      </c>
      <c r="D43" s="216"/>
      <c r="E43" s="217">
        <v>63.65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125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5">
      <c r="A44" s="227">
        <v>9</v>
      </c>
      <c r="B44" s="228" t="s">
        <v>163</v>
      </c>
      <c r="C44" s="245" t="s">
        <v>164</v>
      </c>
      <c r="D44" s="229" t="s">
        <v>130</v>
      </c>
      <c r="E44" s="230">
        <v>105.62003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15</v>
      </c>
      <c r="M44" s="232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2" t="s">
        <v>131</v>
      </c>
      <c r="S44" s="232" t="s">
        <v>120</v>
      </c>
      <c r="T44" s="233" t="s">
        <v>120</v>
      </c>
      <c r="U44" s="215">
        <v>0</v>
      </c>
      <c r="V44" s="215">
        <f>ROUND(E44*U44,2)</f>
        <v>0</v>
      </c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121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5">
      <c r="A45" s="213"/>
      <c r="B45" s="214"/>
      <c r="C45" s="247" t="s">
        <v>158</v>
      </c>
      <c r="D45" s="216"/>
      <c r="E45" s="217">
        <v>105.62003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125</v>
      </c>
      <c r="AH45" s="206">
        <v>5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5">
      <c r="A46" s="227">
        <v>10</v>
      </c>
      <c r="B46" s="228" t="s">
        <v>165</v>
      </c>
      <c r="C46" s="245" t="s">
        <v>166</v>
      </c>
      <c r="D46" s="229" t="s">
        <v>118</v>
      </c>
      <c r="E46" s="230">
        <v>91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15</v>
      </c>
      <c r="M46" s="232">
        <f>G46*(1+L46/100)</f>
        <v>0</v>
      </c>
      <c r="N46" s="232">
        <v>3.0000000000000001E-5</v>
      </c>
      <c r="O46" s="232">
        <f>ROUND(E46*N46,2)</f>
        <v>0</v>
      </c>
      <c r="P46" s="232">
        <v>0</v>
      </c>
      <c r="Q46" s="232">
        <f>ROUND(E46*P46,2)</f>
        <v>0</v>
      </c>
      <c r="R46" s="232" t="s">
        <v>167</v>
      </c>
      <c r="S46" s="232" t="s">
        <v>120</v>
      </c>
      <c r="T46" s="233" t="s">
        <v>120</v>
      </c>
      <c r="U46" s="215">
        <v>0</v>
      </c>
      <c r="V46" s="215">
        <f>ROUND(E46*U46,2)</f>
        <v>0</v>
      </c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168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13"/>
      <c r="B47" s="214"/>
      <c r="C47" s="247" t="s">
        <v>169</v>
      </c>
      <c r="D47" s="216"/>
      <c r="E47" s="217">
        <v>91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125</v>
      </c>
      <c r="AH47" s="206">
        <v>5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5">
      <c r="A48" s="227">
        <v>11</v>
      </c>
      <c r="B48" s="228" t="s">
        <v>170</v>
      </c>
      <c r="C48" s="245" t="s">
        <v>171</v>
      </c>
      <c r="D48" s="229" t="s">
        <v>118</v>
      </c>
      <c r="E48" s="230">
        <v>91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15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 t="s">
        <v>167</v>
      </c>
      <c r="S48" s="232" t="s">
        <v>120</v>
      </c>
      <c r="T48" s="233" t="s">
        <v>120</v>
      </c>
      <c r="U48" s="215">
        <v>0</v>
      </c>
      <c r="V48" s="215">
        <f>ROUND(E48*U48,2)</f>
        <v>0</v>
      </c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168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ht="41.4" outlineLevel="1" x14ac:dyDescent="0.25">
      <c r="A49" s="213"/>
      <c r="B49" s="214"/>
      <c r="C49" s="246" t="s">
        <v>172</v>
      </c>
      <c r="D49" s="234"/>
      <c r="E49" s="234"/>
      <c r="F49" s="234"/>
      <c r="G49" s="234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123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35" t="str">
        <f>C49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49" s="206"/>
      <c r="BC49" s="206"/>
      <c r="BD49" s="206"/>
      <c r="BE49" s="206"/>
      <c r="BF49" s="206"/>
      <c r="BG49" s="206"/>
      <c r="BH49" s="206"/>
    </row>
    <row r="50" spans="1:60" outlineLevel="1" x14ac:dyDescent="0.25">
      <c r="A50" s="213"/>
      <c r="B50" s="214"/>
      <c r="C50" s="247" t="s">
        <v>173</v>
      </c>
      <c r="D50" s="216"/>
      <c r="E50" s="217">
        <v>91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125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5">
      <c r="A51" s="227">
        <v>12</v>
      </c>
      <c r="B51" s="228" t="s">
        <v>174</v>
      </c>
      <c r="C51" s="245" t="s">
        <v>175</v>
      </c>
      <c r="D51" s="229" t="s">
        <v>176</v>
      </c>
      <c r="E51" s="230">
        <v>108.205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15</v>
      </c>
      <c r="M51" s="232">
        <f>G51*(1+L51/100)</f>
        <v>0</v>
      </c>
      <c r="N51" s="232">
        <v>1</v>
      </c>
      <c r="O51" s="232">
        <f>ROUND(E51*N51,2)</f>
        <v>108.21</v>
      </c>
      <c r="P51" s="232">
        <v>0</v>
      </c>
      <c r="Q51" s="232">
        <f>ROUND(E51*P51,2)</f>
        <v>0</v>
      </c>
      <c r="R51" s="232" t="s">
        <v>177</v>
      </c>
      <c r="S51" s="232" t="s">
        <v>120</v>
      </c>
      <c r="T51" s="233" t="s">
        <v>120</v>
      </c>
      <c r="U51" s="215">
        <v>0</v>
      </c>
      <c r="V51" s="215">
        <f>ROUND(E51*U51,2)</f>
        <v>0</v>
      </c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178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13"/>
      <c r="B52" s="214"/>
      <c r="C52" s="247" t="s">
        <v>179</v>
      </c>
      <c r="D52" s="216"/>
      <c r="E52" s="217">
        <v>108.205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125</v>
      </c>
      <c r="AH52" s="206">
        <v>5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x14ac:dyDescent="0.25">
      <c r="A53" s="221" t="s">
        <v>114</v>
      </c>
      <c r="B53" s="222" t="s">
        <v>70</v>
      </c>
      <c r="C53" s="244" t="s">
        <v>71</v>
      </c>
      <c r="D53" s="223"/>
      <c r="E53" s="224"/>
      <c r="F53" s="225"/>
      <c r="G53" s="225">
        <f>SUMIF(AG54:AG56,"&lt;&gt;NOR",G54:G56)</f>
        <v>0</v>
      </c>
      <c r="H53" s="225"/>
      <c r="I53" s="225">
        <f>SUM(I54:I56)</f>
        <v>0</v>
      </c>
      <c r="J53" s="225"/>
      <c r="K53" s="225">
        <f>SUM(K54:K56)</f>
        <v>0</v>
      </c>
      <c r="L53" s="225"/>
      <c r="M53" s="225">
        <f>SUM(M54:M56)</f>
        <v>0</v>
      </c>
      <c r="N53" s="225"/>
      <c r="O53" s="225">
        <f>SUM(O54:O56)</f>
        <v>9.91</v>
      </c>
      <c r="P53" s="225"/>
      <c r="Q53" s="225">
        <f>SUM(Q54:Q56)</f>
        <v>0</v>
      </c>
      <c r="R53" s="225"/>
      <c r="S53" s="225"/>
      <c r="T53" s="226"/>
      <c r="U53" s="220"/>
      <c r="V53" s="220">
        <f>SUM(V54:V56)</f>
        <v>0</v>
      </c>
      <c r="W53" s="220"/>
      <c r="AG53" t="s">
        <v>115</v>
      </c>
    </row>
    <row r="54" spans="1:60" outlineLevel="1" x14ac:dyDescent="0.25">
      <c r="A54" s="227">
        <v>13</v>
      </c>
      <c r="B54" s="228" t="s">
        <v>180</v>
      </c>
      <c r="C54" s="245" t="s">
        <v>181</v>
      </c>
      <c r="D54" s="229" t="s">
        <v>182</v>
      </c>
      <c r="E54" s="230">
        <v>22.7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15</v>
      </c>
      <c r="M54" s="232">
        <f>G54*(1+L54/100)</f>
        <v>0</v>
      </c>
      <c r="N54" s="232">
        <v>0.43651000000000001</v>
      </c>
      <c r="O54" s="232">
        <f>ROUND(E54*N54,2)</f>
        <v>9.91</v>
      </c>
      <c r="P54" s="232">
        <v>0</v>
      </c>
      <c r="Q54" s="232">
        <f>ROUND(E54*P54,2)</f>
        <v>0</v>
      </c>
      <c r="R54" s="232" t="s">
        <v>167</v>
      </c>
      <c r="S54" s="232" t="s">
        <v>120</v>
      </c>
      <c r="T54" s="233" t="s">
        <v>120</v>
      </c>
      <c r="U54" s="215">
        <v>0</v>
      </c>
      <c r="V54" s="215">
        <f>ROUND(E54*U54,2)</f>
        <v>0</v>
      </c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168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ht="21" outlineLevel="1" x14ac:dyDescent="0.25">
      <c r="A55" s="213"/>
      <c r="B55" s="214"/>
      <c r="C55" s="246" t="s">
        <v>183</v>
      </c>
      <c r="D55" s="234"/>
      <c r="E55" s="234"/>
      <c r="F55" s="234"/>
      <c r="G55" s="234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123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35" t="str">
        <f>C55</f>
        <v>Lože pro trativody, položení trubek, obsyp potrubí sypaninou z vhodných hornin, nebo materiálem připraveným podél výkopu ve vzdálenosti do 3 m od jeho kraje.  Bez výkopu rýhy.</v>
      </c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13"/>
      <c r="B56" s="214"/>
      <c r="C56" s="247" t="s">
        <v>184</v>
      </c>
      <c r="D56" s="216"/>
      <c r="E56" s="217">
        <v>22.7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125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x14ac:dyDescent="0.25">
      <c r="A57" s="221" t="s">
        <v>114</v>
      </c>
      <c r="B57" s="222" t="s">
        <v>72</v>
      </c>
      <c r="C57" s="244" t="s">
        <v>73</v>
      </c>
      <c r="D57" s="223"/>
      <c r="E57" s="224"/>
      <c r="F57" s="225"/>
      <c r="G57" s="225">
        <f>SUMIF(AG58:AG64,"&lt;&gt;NOR",G58:G64)</f>
        <v>0</v>
      </c>
      <c r="H57" s="225"/>
      <c r="I57" s="225">
        <f>SUM(I58:I64)</f>
        <v>0</v>
      </c>
      <c r="J57" s="225"/>
      <c r="K57" s="225">
        <f>SUM(K58:K64)</f>
        <v>0</v>
      </c>
      <c r="L57" s="225"/>
      <c r="M57" s="225">
        <f>SUM(M58:M64)</f>
        <v>0</v>
      </c>
      <c r="N57" s="225"/>
      <c r="O57" s="225">
        <f>SUM(O58:O64)</f>
        <v>1.29</v>
      </c>
      <c r="P57" s="225"/>
      <c r="Q57" s="225">
        <f>SUM(Q58:Q64)</f>
        <v>0</v>
      </c>
      <c r="R57" s="225"/>
      <c r="S57" s="225"/>
      <c r="T57" s="226"/>
      <c r="U57" s="220"/>
      <c r="V57" s="220">
        <f>SUM(V58:V64)</f>
        <v>8.61</v>
      </c>
      <c r="W57" s="220"/>
      <c r="AG57" t="s">
        <v>115</v>
      </c>
    </row>
    <row r="58" spans="1:60" outlineLevel="1" x14ac:dyDescent="0.25">
      <c r="A58" s="227">
        <v>14</v>
      </c>
      <c r="B58" s="228" t="s">
        <v>185</v>
      </c>
      <c r="C58" s="245" t="s">
        <v>186</v>
      </c>
      <c r="D58" s="229" t="s">
        <v>182</v>
      </c>
      <c r="E58" s="230">
        <v>4.2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15</v>
      </c>
      <c r="M58" s="232">
        <f>G58*(1+L58/100)</f>
        <v>0</v>
      </c>
      <c r="N58" s="232">
        <v>0.1925</v>
      </c>
      <c r="O58" s="232">
        <f>ROUND(E58*N58,2)</f>
        <v>0.81</v>
      </c>
      <c r="P58" s="232">
        <v>0</v>
      </c>
      <c r="Q58" s="232">
        <f>ROUND(E58*P58,2)</f>
        <v>0</v>
      </c>
      <c r="R58" s="232" t="s">
        <v>187</v>
      </c>
      <c r="S58" s="232" t="s">
        <v>120</v>
      </c>
      <c r="T58" s="233" t="s">
        <v>120</v>
      </c>
      <c r="U58" s="215">
        <v>2.0497999999999998</v>
      </c>
      <c r="V58" s="215">
        <f>ROUND(E58*U58,2)</f>
        <v>8.61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121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13"/>
      <c r="B59" s="214"/>
      <c r="C59" s="247" t="s">
        <v>188</v>
      </c>
      <c r="D59" s="216"/>
      <c r="E59" s="217">
        <v>4.2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125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5">
      <c r="A60" s="227">
        <v>15</v>
      </c>
      <c r="B60" s="228" t="s">
        <v>189</v>
      </c>
      <c r="C60" s="245" t="s">
        <v>190</v>
      </c>
      <c r="D60" s="229" t="s">
        <v>191</v>
      </c>
      <c r="E60" s="230">
        <v>44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15</v>
      </c>
      <c r="M60" s="232">
        <f>G60*(1+L60/100)</f>
        <v>0</v>
      </c>
      <c r="N60" s="232">
        <v>1.0999999999999999E-2</v>
      </c>
      <c r="O60" s="232">
        <f>ROUND(E60*N60,2)</f>
        <v>0.48</v>
      </c>
      <c r="P60" s="232">
        <v>0</v>
      </c>
      <c r="Q60" s="232">
        <f>ROUND(E60*P60,2)</f>
        <v>0</v>
      </c>
      <c r="R60" s="232" t="s">
        <v>177</v>
      </c>
      <c r="S60" s="232" t="s">
        <v>120</v>
      </c>
      <c r="T60" s="233" t="s">
        <v>120</v>
      </c>
      <c r="U60" s="215">
        <v>0</v>
      </c>
      <c r="V60" s="215">
        <f>ROUND(E60*U60,2)</f>
        <v>0</v>
      </c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178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5">
      <c r="A61" s="213"/>
      <c r="B61" s="214"/>
      <c r="C61" s="248" t="s">
        <v>137</v>
      </c>
      <c r="D61" s="218"/>
      <c r="E61" s="219"/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125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13"/>
      <c r="B62" s="214"/>
      <c r="C62" s="249" t="s">
        <v>192</v>
      </c>
      <c r="D62" s="218"/>
      <c r="E62" s="219">
        <v>44.1</v>
      </c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125</v>
      </c>
      <c r="AH62" s="206">
        <v>2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13"/>
      <c r="B63" s="214"/>
      <c r="C63" s="248" t="s">
        <v>142</v>
      </c>
      <c r="D63" s="218"/>
      <c r="E63" s="219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125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5">
      <c r="A64" s="213"/>
      <c r="B64" s="214"/>
      <c r="C64" s="247" t="s">
        <v>193</v>
      </c>
      <c r="D64" s="216"/>
      <c r="E64" s="217">
        <v>44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125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x14ac:dyDescent="0.25">
      <c r="A65" s="221" t="s">
        <v>114</v>
      </c>
      <c r="B65" s="222" t="s">
        <v>74</v>
      </c>
      <c r="C65" s="244" t="s">
        <v>75</v>
      </c>
      <c r="D65" s="223"/>
      <c r="E65" s="224"/>
      <c r="F65" s="225"/>
      <c r="G65" s="225">
        <f>SUMIF(AG66:AG67,"&lt;&gt;NOR",G66:G67)</f>
        <v>0</v>
      </c>
      <c r="H65" s="225"/>
      <c r="I65" s="225">
        <f>SUM(I66:I67)</f>
        <v>0</v>
      </c>
      <c r="J65" s="225"/>
      <c r="K65" s="225">
        <f>SUM(K66:K67)</f>
        <v>0</v>
      </c>
      <c r="L65" s="225"/>
      <c r="M65" s="225">
        <f>SUM(M66:M67)</f>
        <v>0</v>
      </c>
      <c r="N65" s="225"/>
      <c r="O65" s="225">
        <f>SUM(O66:O67)</f>
        <v>0.48</v>
      </c>
      <c r="P65" s="225"/>
      <c r="Q65" s="225">
        <f>SUM(Q66:Q67)</f>
        <v>0</v>
      </c>
      <c r="R65" s="225"/>
      <c r="S65" s="225"/>
      <c r="T65" s="226"/>
      <c r="U65" s="220"/>
      <c r="V65" s="220">
        <f>SUM(V66:V67)</f>
        <v>0</v>
      </c>
      <c r="W65" s="220"/>
      <c r="AG65" t="s">
        <v>115</v>
      </c>
    </row>
    <row r="66" spans="1:60" outlineLevel="1" x14ac:dyDescent="0.25">
      <c r="A66" s="227">
        <v>16</v>
      </c>
      <c r="B66" s="228" t="s">
        <v>194</v>
      </c>
      <c r="C66" s="245" t="s">
        <v>195</v>
      </c>
      <c r="D66" s="229" t="s">
        <v>196</v>
      </c>
      <c r="E66" s="230">
        <v>0.7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15</v>
      </c>
      <c r="M66" s="232">
        <f>G66*(1+L66/100)</f>
        <v>0</v>
      </c>
      <c r="N66" s="232">
        <v>0.68281999999999998</v>
      </c>
      <c r="O66" s="232">
        <f>ROUND(E66*N66,2)</f>
        <v>0.48</v>
      </c>
      <c r="P66" s="232">
        <v>0</v>
      </c>
      <c r="Q66" s="232">
        <f>ROUND(E66*P66,2)</f>
        <v>0</v>
      </c>
      <c r="R66" s="232" t="s">
        <v>167</v>
      </c>
      <c r="S66" s="232" t="s">
        <v>120</v>
      </c>
      <c r="T66" s="233" t="s">
        <v>120</v>
      </c>
      <c r="U66" s="215">
        <v>0</v>
      </c>
      <c r="V66" s="215">
        <f>ROUND(E66*U66,2)</f>
        <v>0</v>
      </c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168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13"/>
      <c r="B67" s="214"/>
      <c r="C67" s="246" t="s">
        <v>197</v>
      </c>
      <c r="D67" s="234"/>
      <c r="E67" s="234"/>
      <c r="F67" s="234"/>
      <c r="G67" s="234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123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x14ac:dyDescent="0.25">
      <c r="A68" s="221" t="s">
        <v>114</v>
      </c>
      <c r="B68" s="222" t="s">
        <v>76</v>
      </c>
      <c r="C68" s="244" t="s">
        <v>77</v>
      </c>
      <c r="D68" s="223"/>
      <c r="E68" s="224"/>
      <c r="F68" s="225"/>
      <c r="G68" s="225">
        <f>SUMIF(AG69:AG107,"&lt;&gt;NOR",G69:G107)</f>
        <v>0</v>
      </c>
      <c r="H68" s="225"/>
      <c r="I68" s="225">
        <f>SUM(I69:I107)</f>
        <v>0</v>
      </c>
      <c r="J68" s="225"/>
      <c r="K68" s="225">
        <f>SUM(K69:K107)</f>
        <v>0</v>
      </c>
      <c r="L68" s="225"/>
      <c r="M68" s="225">
        <f>SUM(M69:M107)</f>
        <v>0</v>
      </c>
      <c r="N68" s="225"/>
      <c r="O68" s="225">
        <f>SUM(O69:O107)</f>
        <v>190.64999999999998</v>
      </c>
      <c r="P68" s="225"/>
      <c r="Q68" s="225">
        <f>SUM(Q69:Q107)</f>
        <v>0</v>
      </c>
      <c r="R68" s="225"/>
      <c r="S68" s="225"/>
      <c r="T68" s="226"/>
      <c r="U68" s="220"/>
      <c r="V68" s="220">
        <f>SUM(V69:V107)</f>
        <v>141.87</v>
      </c>
      <c r="W68" s="220"/>
      <c r="AG68" t="s">
        <v>115</v>
      </c>
    </row>
    <row r="69" spans="1:60" ht="20.399999999999999" outlineLevel="1" x14ac:dyDescent="0.25">
      <c r="A69" s="227">
        <v>17</v>
      </c>
      <c r="B69" s="228" t="s">
        <v>198</v>
      </c>
      <c r="C69" s="245" t="s">
        <v>199</v>
      </c>
      <c r="D69" s="229" t="s">
        <v>118</v>
      </c>
      <c r="E69" s="230">
        <v>214.99160000000001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15</v>
      </c>
      <c r="M69" s="232">
        <f>G69*(1+L69/100)</f>
        <v>0</v>
      </c>
      <c r="N69" s="232">
        <v>0.378</v>
      </c>
      <c r="O69" s="232">
        <f>ROUND(E69*N69,2)</f>
        <v>81.27</v>
      </c>
      <c r="P69" s="232">
        <v>0</v>
      </c>
      <c r="Q69" s="232">
        <f>ROUND(E69*P69,2)</f>
        <v>0</v>
      </c>
      <c r="R69" s="232" t="s">
        <v>119</v>
      </c>
      <c r="S69" s="232" t="s">
        <v>120</v>
      </c>
      <c r="T69" s="233" t="s">
        <v>120</v>
      </c>
      <c r="U69" s="215">
        <v>2.5999999999999999E-2</v>
      </c>
      <c r="V69" s="215">
        <f>ROUND(E69*U69,2)</f>
        <v>5.59</v>
      </c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121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5">
      <c r="A70" s="213"/>
      <c r="B70" s="214"/>
      <c r="C70" s="247" t="s">
        <v>200</v>
      </c>
      <c r="D70" s="216"/>
      <c r="E70" s="217">
        <v>6.0030000000000001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125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5">
      <c r="A71" s="213"/>
      <c r="B71" s="214"/>
      <c r="C71" s="247" t="s">
        <v>201</v>
      </c>
      <c r="D71" s="216"/>
      <c r="E71" s="217">
        <v>2.7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125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5">
      <c r="A72" s="213"/>
      <c r="B72" s="214"/>
      <c r="C72" s="247" t="s">
        <v>202</v>
      </c>
      <c r="D72" s="216"/>
      <c r="E72" s="217">
        <v>28.35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125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5">
      <c r="A73" s="213"/>
      <c r="B73" s="214"/>
      <c r="C73" s="247" t="s">
        <v>203</v>
      </c>
      <c r="D73" s="216"/>
      <c r="E73" s="217">
        <v>1.35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125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5">
      <c r="A74" s="213"/>
      <c r="B74" s="214"/>
      <c r="C74" s="247" t="s">
        <v>204</v>
      </c>
      <c r="D74" s="216"/>
      <c r="E74" s="217">
        <v>6.4379999999999997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125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5">
      <c r="A75" s="213"/>
      <c r="B75" s="214"/>
      <c r="C75" s="247" t="s">
        <v>205</v>
      </c>
      <c r="D75" s="216"/>
      <c r="E75" s="217">
        <v>12.4796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125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5">
      <c r="A76" s="213"/>
      <c r="B76" s="214"/>
      <c r="C76" s="247" t="s">
        <v>206</v>
      </c>
      <c r="D76" s="216"/>
      <c r="E76" s="217">
        <v>30.370999999999999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125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13"/>
      <c r="B77" s="214"/>
      <c r="C77" s="247" t="s">
        <v>207</v>
      </c>
      <c r="D77" s="216"/>
      <c r="E77" s="217">
        <v>127.3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125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5">
      <c r="A78" s="227">
        <v>18</v>
      </c>
      <c r="B78" s="228" t="s">
        <v>208</v>
      </c>
      <c r="C78" s="245" t="s">
        <v>209</v>
      </c>
      <c r="D78" s="229" t="s">
        <v>118</v>
      </c>
      <c r="E78" s="230">
        <v>165.703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15</v>
      </c>
      <c r="M78" s="232">
        <f>G78*(1+L78/100)</f>
        <v>0</v>
      </c>
      <c r="N78" s="232">
        <v>0.36834</v>
      </c>
      <c r="O78" s="232">
        <f>ROUND(E78*N78,2)</f>
        <v>61.04</v>
      </c>
      <c r="P78" s="232">
        <v>0</v>
      </c>
      <c r="Q78" s="232">
        <f>ROUND(E78*P78,2)</f>
        <v>0</v>
      </c>
      <c r="R78" s="232" t="s">
        <v>119</v>
      </c>
      <c r="S78" s="232" t="s">
        <v>120</v>
      </c>
      <c r="T78" s="233" t="s">
        <v>120</v>
      </c>
      <c r="U78" s="215">
        <v>3.3000000000000002E-2</v>
      </c>
      <c r="V78" s="215">
        <f>ROUND(E78*U78,2)</f>
        <v>5.47</v>
      </c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121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5">
      <c r="A79" s="213"/>
      <c r="B79" s="214"/>
      <c r="C79" s="246" t="s">
        <v>210</v>
      </c>
      <c r="D79" s="234"/>
      <c r="E79" s="234"/>
      <c r="F79" s="234"/>
      <c r="G79" s="234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123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5">
      <c r="A80" s="213"/>
      <c r="B80" s="214"/>
      <c r="C80" s="247" t="s">
        <v>207</v>
      </c>
      <c r="D80" s="216"/>
      <c r="E80" s="217">
        <v>127.3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125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5">
      <c r="A81" s="213"/>
      <c r="B81" s="214"/>
      <c r="C81" s="247" t="s">
        <v>200</v>
      </c>
      <c r="D81" s="216"/>
      <c r="E81" s="217">
        <v>6.0030000000000001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125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5">
      <c r="A82" s="213"/>
      <c r="B82" s="214"/>
      <c r="C82" s="247" t="s">
        <v>201</v>
      </c>
      <c r="D82" s="216"/>
      <c r="E82" s="217">
        <v>2.7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125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5">
      <c r="A83" s="213"/>
      <c r="B83" s="214"/>
      <c r="C83" s="247" t="s">
        <v>202</v>
      </c>
      <c r="D83" s="216"/>
      <c r="E83" s="217">
        <v>28.35</v>
      </c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125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5">
      <c r="A84" s="213"/>
      <c r="B84" s="214"/>
      <c r="C84" s="247" t="s">
        <v>203</v>
      </c>
      <c r="D84" s="216"/>
      <c r="E84" s="217">
        <v>1.35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125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27">
        <v>19</v>
      </c>
      <c r="B85" s="228" t="s">
        <v>211</v>
      </c>
      <c r="C85" s="245" t="s">
        <v>212</v>
      </c>
      <c r="D85" s="229" t="s">
        <v>118</v>
      </c>
      <c r="E85" s="230">
        <v>38.402999999999999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15</v>
      </c>
      <c r="M85" s="232">
        <f>G85*(1+L85/100)</f>
        <v>0</v>
      </c>
      <c r="N85" s="232">
        <v>0.11</v>
      </c>
      <c r="O85" s="232">
        <f>ROUND(E85*N85,2)</f>
        <v>4.22</v>
      </c>
      <c r="P85" s="232">
        <v>0</v>
      </c>
      <c r="Q85" s="232">
        <f>ROUND(E85*P85,2)</f>
        <v>0</v>
      </c>
      <c r="R85" s="232" t="s">
        <v>119</v>
      </c>
      <c r="S85" s="232" t="s">
        <v>120</v>
      </c>
      <c r="T85" s="233" t="s">
        <v>120</v>
      </c>
      <c r="U85" s="215">
        <v>1.135</v>
      </c>
      <c r="V85" s="215">
        <f>ROUND(E85*U85,2)</f>
        <v>43.59</v>
      </c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121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5">
      <c r="A86" s="213"/>
      <c r="B86" s="214"/>
      <c r="C86" s="246" t="s">
        <v>213</v>
      </c>
      <c r="D86" s="234"/>
      <c r="E86" s="234"/>
      <c r="F86" s="234"/>
      <c r="G86" s="234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123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13"/>
      <c r="B87" s="214"/>
      <c r="C87" s="247" t="s">
        <v>200</v>
      </c>
      <c r="D87" s="216"/>
      <c r="E87" s="217">
        <v>6.0030000000000001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125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13"/>
      <c r="B88" s="214"/>
      <c r="C88" s="247" t="s">
        <v>201</v>
      </c>
      <c r="D88" s="216"/>
      <c r="E88" s="217">
        <v>2.7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125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13"/>
      <c r="B89" s="214"/>
      <c r="C89" s="247" t="s">
        <v>202</v>
      </c>
      <c r="D89" s="216"/>
      <c r="E89" s="217">
        <v>28.35</v>
      </c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125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5">
      <c r="A90" s="213"/>
      <c r="B90" s="214"/>
      <c r="C90" s="247" t="s">
        <v>203</v>
      </c>
      <c r="D90" s="216"/>
      <c r="E90" s="217">
        <v>1.35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125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5">
      <c r="A91" s="227">
        <v>20</v>
      </c>
      <c r="B91" s="228" t="s">
        <v>214</v>
      </c>
      <c r="C91" s="245" t="s">
        <v>215</v>
      </c>
      <c r="D91" s="229" t="s">
        <v>118</v>
      </c>
      <c r="E91" s="230">
        <v>49.288600000000002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15</v>
      </c>
      <c r="M91" s="232">
        <f>G91*(1+L91/100)</f>
        <v>0</v>
      </c>
      <c r="N91" s="232">
        <v>5.5449999999999999E-2</v>
      </c>
      <c r="O91" s="232">
        <f>ROUND(E91*N91,2)</f>
        <v>2.73</v>
      </c>
      <c r="P91" s="232">
        <v>0</v>
      </c>
      <c r="Q91" s="232">
        <f>ROUND(E91*P91,2)</f>
        <v>0</v>
      </c>
      <c r="R91" s="232" t="s">
        <v>119</v>
      </c>
      <c r="S91" s="232" t="s">
        <v>120</v>
      </c>
      <c r="T91" s="233" t="s">
        <v>120</v>
      </c>
      <c r="U91" s="215">
        <v>0.442</v>
      </c>
      <c r="V91" s="215">
        <f>ROUND(E91*U91,2)</f>
        <v>21.79</v>
      </c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121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ht="21" outlineLevel="1" x14ac:dyDescent="0.25">
      <c r="A92" s="213"/>
      <c r="B92" s="214"/>
      <c r="C92" s="246" t="s">
        <v>216</v>
      </c>
      <c r="D92" s="234"/>
      <c r="E92" s="234"/>
      <c r="F92" s="234"/>
      <c r="G92" s="234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123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35" t="str">
        <f>C92</f>
        <v>s provedením lože z kameniva drceného, s vyplněním spár, s dvojitým hutněním a se smetením přebytečného materiálu na krajnici. S dodáním hmot pro lože a výplň spár.</v>
      </c>
      <c r="BB92" s="206"/>
      <c r="BC92" s="206"/>
      <c r="BD92" s="206"/>
      <c r="BE92" s="206"/>
      <c r="BF92" s="206"/>
      <c r="BG92" s="206"/>
      <c r="BH92" s="206"/>
    </row>
    <row r="93" spans="1:60" outlineLevel="1" x14ac:dyDescent="0.25">
      <c r="A93" s="213"/>
      <c r="B93" s="214"/>
      <c r="C93" s="247" t="s">
        <v>204</v>
      </c>
      <c r="D93" s="216"/>
      <c r="E93" s="217">
        <v>6.4379999999999997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125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5">
      <c r="A94" s="213"/>
      <c r="B94" s="214"/>
      <c r="C94" s="247" t="s">
        <v>205</v>
      </c>
      <c r="D94" s="216"/>
      <c r="E94" s="217">
        <v>12.4796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125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5">
      <c r="A95" s="213"/>
      <c r="B95" s="214"/>
      <c r="C95" s="247" t="s">
        <v>206</v>
      </c>
      <c r="D95" s="216"/>
      <c r="E95" s="217">
        <v>30.370999999999999</v>
      </c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125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5">
      <c r="A96" s="227">
        <v>21</v>
      </c>
      <c r="B96" s="228" t="s">
        <v>217</v>
      </c>
      <c r="C96" s="245" t="s">
        <v>218</v>
      </c>
      <c r="D96" s="229" t="s">
        <v>118</v>
      </c>
      <c r="E96" s="230">
        <v>127.3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15</v>
      </c>
      <c r="M96" s="232">
        <f>G96*(1+L96/100)</f>
        <v>0</v>
      </c>
      <c r="N96" s="232">
        <v>7.3899999999999993E-2</v>
      </c>
      <c r="O96" s="232">
        <f>ROUND(E96*N96,2)</f>
        <v>9.41</v>
      </c>
      <c r="P96" s="232">
        <v>0</v>
      </c>
      <c r="Q96" s="232">
        <f>ROUND(E96*P96,2)</f>
        <v>0</v>
      </c>
      <c r="R96" s="232" t="s">
        <v>119</v>
      </c>
      <c r="S96" s="232" t="s">
        <v>120</v>
      </c>
      <c r="T96" s="233" t="s">
        <v>120</v>
      </c>
      <c r="U96" s="215">
        <v>0.47799999999999998</v>
      </c>
      <c r="V96" s="215">
        <f>ROUND(E96*U96,2)</f>
        <v>60.85</v>
      </c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121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ht="21" outlineLevel="1" x14ac:dyDescent="0.25">
      <c r="A97" s="213"/>
      <c r="B97" s="214"/>
      <c r="C97" s="246" t="s">
        <v>216</v>
      </c>
      <c r="D97" s="234"/>
      <c r="E97" s="234"/>
      <c r="F97" s="234"/>
      <c r="G97" s="234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123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35" t="str">
        <f>C97</f>
        <v>s provedením lože z kameniva drceného, s vyplněním spár, s dvojitým hutněním a se smetením přebytečného materiálu na krajnici. S dodáním hmot pro lože a výplň spár.</v>
      </c>
      <c r="BB97" s="206"/>
      <c r="BC97" s="206"/>
      <c r="BD97" s="206"/>
      <c r="BE97" s="206"/>
      <c r="BF97" s="206"/>
      <c r="BG97" s="206"/>
      <c r="BH97" s="206"/>
    </row>
    <row r="98" spans="1:60" outlineLevel="1" x14ac:dyDescent="0.25">
      <c r="A98" s="213"/>
      <c r="B98" s="214"/>
      <c r="C98" s="247" t="s">
        <v>207</v>
      </c>
      <c r="D98" s="216"/>
      <c r="E98" s="217">
        <v>127.3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125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ht="20.399999999999999" outlineLevel="1" x14ac:dyDescent="0.25">
      <c r="A99" s="227">
        <v>22</v>
      </c>
      <c r="B99" s="228" t="s">
        <v>219</v>
      </c>
      <c r="C99" s="245" t="s">
        <v>220</v>
      </c>
      <c r="D99" s="229" t="s">
        <v>130</v>
      </c>
      <c r="E99" s="230">
        <v>1.5276000000000001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15</v>
      </c>
      <c r="M99" s="232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2" t="s">
        <v>119</v>
      </c>
      <c r="S99" s="232" t="s">
        <v>120</v>
      </c>
      <c r="T99" s="233" t="s">
        <v>120</v>
      </c>
      <c r="U99" s="215">
        <v>3</v>
      </c>
      <c r="V99" s="215">
        <f>ROUND(E99*U99,2)</f>
        <v>4.58</v>
      </c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121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5">
      <c r="A100" s="213"/>
      <c r="B100" s="214"/>
      <c r="C100" s="246" t="s">
        <v>221</v>
      </c>
      <c r="D100" s="234"/>
      <c r="E100" s="234"/>
      <c r="F100" s="234"/>
      <c r="G100" s="234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123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5">
      <c r="A101" s="213"/>
      <c r="B101" s="214"/>
      <c r="C101" s="247" t="s">
        <v>222</v>
      </c>
      <c r="D101" s="216"/>
      <c r="E101" s="217">
        <v>1.5276000000000001</v>
      </c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125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27">
        <v>23</v>
      </c>
      <c r="B102" s="228" t="s">
        <v>223</v>
      </c>
      <c r="C102" s="245" t="s">
        <v>224</v>
      </c>
      <c r="D102" s="229" t="s">
        <v>176</v>
      </c>
      <c r="E102" s="230">
        <v>2.5969199999999999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15</v>
      </c>
      <c r="M102" s="232">
        <f>G102*(1+L102/100)</f>
        <v>0</v>
      </c>
      <c r="N102" s="232">
        <v>1</v>
      </c>
      <c r="O102" s="232">
        <f>ROUND(E102*N102,2)</f>
        <v>2.6</v>
      </c>
      <c r="P102" s="232">
        <v>0</v>
      </c>
      <c r="Q102" s="232">
        <f>ROUND(E102*P102,2)</f>
        <v>0</v>
      </c>
      <c r="R102" s="232" t="s">
        <v>177</v>
      </c>
      <c r="S102" s="232" t="s">
        <v>120</v>
      </c>
      <c r="T102" s="233" t="s">
        <v>120</v>
      </c>
      <c r="U102" s="215">
        <v>0</v>
      </c>
      <c r="V102" s="215">
        <f>ROUND(E102*U102,2)</f>
        <v>0</v>
      </c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178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13"/>
      <c r="B103" s="214"/>
      <c r="C103" s="247" t="s">
        <v>225</v>
      </c>
      <c r="D103" s="216"/>
      <c r="E103" s="217">
        <v>2.5969199999999999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125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5">
      <c r="A104" s="227">
        <v>24</v>
      </c>
      <c r="B104" s="228" t="s">
        <v>226</v>
      </c>
      <c r="C104" s="245" t="s">
        <v>227</v>
      </c>
      <c r="D104" s="229" t="s">
        <v>118</v>
      </c>
      <c r="E104" s="230">
        <v>133.66499999999999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15</v>
      </c>
      <c r="M104" s="232">
        <f>G104*(1+L104/100)</f>
        <v>0</v>
      </c>
      <c r="N104" s="232">
        <v>0.17599999999999999</v>
      </c>
      <c r="O104" s="232">
        <f>ROUND(E104*N104,2)</f>
        <v>23.53</v>
      </c>
      <c r="P104" s="232">
        <v>0</v>
      </c>
      <c r="Q104" s="232">
        <f>ROUND(E104*P104,2)</f>
        <v>0</v>
      </c>
      <c r="R104" s="232"/>
      <c r="S104" s="232" t="s">
        <v>228</v>
      </c>
      <c r="T104" s="233" t="s">
        <v>120</v>
      </c>
      <c r="U104" s="215">
        <v>0</v>
      </c>
      <c r="V104" s="215">
        <f>ROUND(E104*U104,2)</f>
        <v>0</v>
      </c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178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5">
      <c r="A105" s="213"/>
      <c r="B105" s="214"/>
      <c r="C105" s="247" t="s">
        <v>229</v>
      </c>
      <c r="D105" s="216"/>
      <c r="E105" s="217">
        <v>133.66499999999999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125</v>
      </c>
      <c r="AH105" s="206">
        <v>5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5">
      <c r="A106" s="227">
        <v>25</v>
      </c>
      <c r="B106" s="228" t="s">
        <v>230</v>
      </c>
      <c r="C106" s="245" t="s">
        <v>231</v>
      </c>
      <c r="D106" s="229" t="s">
        <v>118</v>
      </c>
      <c r="E106" s="230">
        <v>51.753030000000003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15</v>
      </c>
      <c r="M106" s="232">
        <f>G106*(1+L106/100)</f>
        <v>0</v>
      </c>
      <c r="N106" s="232">
        <v>0.113</v>
      </c>
      <c r="O106" s="232">
        <f>ROUND(E106*N106,2)</f>
        <v>5.85</v>
      </c>
      <c r="P106" s="232">
        <v>0</v>
      </c>
      <c r="Q106" s="232">
        <f>ROUND(E106*P106,2)</f>
        <v>0</v>
      </c>
      <c r="R106" s="232"/>
      <c r="S106" s="232" t="s">
        <v>228</v>
      </c>
      <c r="T106" s="233" t="s">
        <v>120</v>
      </c>
      <c r="U106" s="215">
        <v>0</v>
      </c>
      <c r="V106" s="215">
        <f>ROUND(E106*U106,2)</f>
        <v>0</v>
      </c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178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5">
      <c r="A107" s="213"/>
      <c r="B107" s="214"/>
      <c r="C107" s="247" t="s">
        <v>232</v>
      </c>
      <c r="D107" s="216"/>
      <c r="E107" s="217">
        <v>51.753030000000003</v>
      </c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125</v>
      </c>
      <c r="AH107" s="206">
        <v>5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x14ac:dyDescent="0.25">
      <c r="A108" s="221" t="s">
        <v>114</v>
      </c>
      <c r="B108" s="222" t="s">
        <v>78</v>
      </c>
      <c r="C108" s="244" t="s">
        <v>79</v>
      </c>
      <c r="D108" s="223"/>
      <c r="E108" s="224"/>
      <c r="F108" s="225"/>
      <c r="G108" s="225">
        <f>SUMIF(AG109:AG122,"&lt;&gt;NOR",G109:G122)</f>
        <v>0</v>
      </c>
      <c r="H108" s="225"/>
      <c r="I108" s="225">
        <f>SUM(I109:I122)</f>
        <v>0</v>
      </c>
      <c r="J108" s="225"/>
      <c r="K108" s="225">
        <f>SUM(K109:K122)</f>
        <v>0</v>
      </c>
      <c r="L108" s="225"/>
      <c r="M108" s="225">
        <f>SUM(M109:M122)</f>
        <v>0</v>
      </c>
      <c r="N108" s="225"/>
      <c r="O108" s="225">
        <f>SUM(O109:O122)</f>
        <v>8.2100000000000009</v>
      </c>
      <c r="P108" s="225"/>
      <c r="Q108" s="225">
        <f>SUM(Q109:Q122)</f>
        <v>0</v>
      </c>
      <c r="R108" s="225"/>
      <c r="S108" s="225"/>
      <c r="T108" s="226"/>
      <c r="U108" s="220"/>
      <c r="V108" s="220">
        <f>SUM(V109:V122)</f>
        <v>11.42</v>
      </c>
      <c r="W108" s="220"/>
      <c r="AG108" t="s">
        <v>115</v>
      </c>
    </row>
    <row r="109" spans="1:60" outlineLevel="1" x14ac:dyDescent="0.25">
      <c r="A109" s="236">
        <v>26</v>
      </c>
      <c r="B109" s="237" t="s">
        <v>233</v>
      </c>
      <c r="C109" s="250" t="s">
        <v>234</v>
      </c>
      <c r="D109" s="238" t="s">
        <v>182</v>
      </c>
      <c r="E109" s="239">
        <v>15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15</v>
      </c>
      <c r="M109" s="241">
        <f>G109*(1+L109/100)</f>
        <v>0</v>
      </c>
      <c r="N109" s="241">
        <v>3.6999999999999999E-4</v>
      </c>
      <c r="O109" s="241">
        <f>ROUND(E109*N109,2)</f>
        <v>0.01</v>
      </c>
      <c r="P109" s="241">
        <v>0</v>
      </c>
      <c r="Q109" s="241">
        <f>ROUND(E109*P109,2)</f>
        <v>0</v>
      </c>
      <c r="R109" s="241" t="s">
        <v>119</v>
      </c>
      <c r="S109" s="241" t="s">
        <v>120</v>
      </c>
      <c r="T109" s="242" t="s">
        <v>120</v>
      </c>
      <c r="U109" s="215">
        <v>4.8000000000000001E-2</v>
      </c>
      <c r="V109" s="215">
        <f>ROUND(E109*U109,2)</f>
        <v>0.72</v>
      </c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121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5">
      <c r="A110" s="227">
        <v>27</v>
      </c>
      <c r="B110" s="228" t="s">
        <v>235</v>
      </c>
      <c r="C110" s="245" t="s">
        <v>236</v>
      </c>
      <c r="D110" s="229" t="s">
        <v>118</v>
      </c>
      <c r="E110" s="230">
        <v>1.5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15</v>
      </c>
      <c r="M110" s="232">
        <f>G110*(1+L110/100)</f>
        <v>0</v>
      </c>
      <c r="N110" s="232">
        <v>7.6000000000000004E-4</v>
      </c>
      <c r="O110" s="232">
        <f>ROUND(E110*N110,2)</f>
        <v>0</v>
      </c>
      <c r="P110" s="232">
        <v>0</v>
      </c>
      <c r="Q110" s="232">
        <f>ROUND(E110*P110,2)</f>
        <v>0</v>
      </c>
      <c r="R110" s="232" t="s">
        <v>119</v>
      </c>
      <c r="S110" s="232" t="s">
        <v>120</v>
      </c>
      <c r="T110" s="233" t="s">
        <v>120</v>
      </c>
      <c r="U110" s="215">
        <v>0.311</v>
      </c>
      <c r="V110" s="215">
        <f>ROUND(E110*U110,2)</f>
        <v>0.47</v>
      </c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121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5">
      <c r="A111" s="213"/>
      <c r="B111" s="214"/>
      <c r="C111" s="247" t="s">
        <v>237</v>
      </c>
      <c r="D111" s="216"/>
      <c r="E111" s="217">
        <v>1.5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125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5">
      <c r="A112" s="227">
        <v>28</v>
      </c>
      <c r="B112" s="228" t="s">
        <v>238</v>
      </c>
      <c r="C112" s="245" t="s">
        <v>239</v>
      </c>
      <c r="D112" s="229" t="s">
        <v>182</v>
      </c>
      <c r="E112" s="230">
        <v>15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15</v>
      </c>
      <c r="M112" s="232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2" t="s">
        <v>119</v>
      </c>
      <c r="S112" s="232" t="s">
        <v>120</v>
      </c>
      <c r="T112" s="233" t="s">
        <v>120</v>
      </c>
      <c r="U112" s="215">
        <v>1.2E-2</v>
      </c>
      <c r="V112" s="215">
        <f>ROUND(E112*U112,2)</f>
        <v>0.18</v>
      </c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121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13"/>
      <c r="B113" s="214"/>
      <c r="C113" s="246" t="s">
        <v>240</v>
      </c>
      <c r="D113" s="234"/>
      <c r="E113" s="234"/>
      <c r="F113" s="234"/>
      <c r="G113" s="234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123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5">
      <c r="A114" s="227">
        <v>29</v>
      </c>
      <c r="B114" s="228" t="s">
        <v>241</v>
      </c>
      <c r="C114" s="245" t="s">
        <v>242</v>
      </c>
      <c r="D114" s="229" t="s">
        <v>118</v>
      </c>
      <c r="E114" s="230">
        <v>1.5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15</v>
      </c>
      <c r="M114" s="232">
        <f>G114*(1+L114/100)</f>
        <v>0</v>
      </c>
      <c r="N114" s="232">
        <v>0</v>
      </c>
      <c r="O114" s="232">
        <f>ROUND(E114*N114,2)</f>
        <v>0</v>
      </c>
      <c r="P114" s="232">
        <v>0</v>
      </c>
      <c r="Q114" s="232">
        <f>ROUND(E114*P114,2)</f>
        <v>0</v>
      </c>
      <c r="R114" s="232" t="s">
        <v>119</v>
      </c>
      <c r="S114" s="232" t="s">
        <v>120</v>
      </c>
      <c r="T114" s="233" t="s">
        <v>120</v>
      </c>
      <c r="U114" s="215">
        <v>0.125</v>
      </c>
      <c r="V114" s="215">
        <f>ROUND(E114*U114,2)</f>
        <v>0.19</v>
      </c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121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5">
      <c r="A115" s="213"/>
      <c r="B115" s="214"/>
      <c r="C115" s="246" t="s">
        <v>240</v>
      </c>
      <c r="D115" s="234"/>
      <c r="E115" s="234"/>
      <c r="F115" s="234"/>
      <c r="G115" s="234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123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ht="30.6" outlineLevel="1" x14ac:dyDescent="0.25">
      <c r="A116" s="227">
        <v>30</v>
      </c>
      <c r="B116" s="228" t="s">
        <v>243</v>
      </c>
      <c r="C116" s="245" t="s">
        <v>244</v>
      </c>
      <c r="D116" s="229" t="s">
        <v>182</v>
      </c>
      <c r="E116" s="230">
        <v>20.65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15</v>
      </c>
      <c r="M116" s="232">
        <f>G116*(1+L116/100)</f>
        <v>0</v>
      </c>
      <c r="N116" s="232">
        <v>0.15304999999999999</v>
      </c>
      <c r="O116" s="232">
        <f>ROUND(E116*N116,2)</f>
        <v>3.16</v>
      </c>
      <c r="P116" s="232">
        <v>0</v>
      </c>
      <c r="Q116" s="232">
        <f>ROUND(E116*P116,2)</f>
        <v>0</v>
      </c>
      <c r="R116" s="232" t="s">
        <v>119</v>
      </c>
      <c r="S116" s="232" t="s">
        <v>120</v>
      </c>
      <c r="T116" s="233" t="s">
        <v>120</v>
      </c>
      <c r="U116" s="215">
        <v>0.14000000000000001</v>
      </c>
      <c r="V116" s="215">
        <f>ROUND(E116*U116,2)</f>
        <v>2.89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121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5">
      <c r="A117" s="213"/>
      <c r="B117" s="214"/>
      <c r="C117" s="246" t="s">
        <v>245</v>
      </c>
      <c r="D117" s="234"/>
      <c r="E117" s="234"/>
      <c r="F117" s="234"/>
      <c r="G117" s="234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123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13"/>
      <c r="B118" s="214"/>
      <c r="C118" s="247" t="s">
        <v>246</v>
      </c>
      <c r="D118" s="216"/>
      <c r="E118" s="217">
        <v>20.65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125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ht="30.6" outlineLevel="1" x14ac:dyDescent="0.25">
      <c r="A119" s="227">
        <v>31</v>
      </c>
      <c r="B119" s="228" t="s">
        <v>247</v>
      </c>
      <c r="C119" s="245" t="s">
        <v>248</v>
      </c>
      <c r="D119" s="229" t="s">
        <v>182</v>
      </c>
      <c r="E119" s="230">
        <v>20.68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15</v>
      </c>
      <c r="M119" s="232">
        <f>G119*(1+L119/100)</f>
        <v>0</v>
      </c>
      <c r="N119" s="232">
        <v>0.24357999999999999</v>
      </c>
      <c r="O119" s="232">
        <f>ROUND(E119*N119,2)</f>
        <v>5.04</v>
      </c>
      <c r="P119" s="232">
        <v>0</v>
      </c>
      <c r="Q119" s="232">
        <f>ROUND(E119*P119,2)</f>
        <v>0</v>
      </c>
      <c r="R119" s="232" t="s">
        <v>119</v>
      </c>
      <c r="S119" s="232" t="s">
        <v>120</v>
      </c>
      <c r="T119" s="233" t="s">
        <v>120</v>
      </c>
      <c r="U119" s="215">
        <v>0.33704000000000001</v>
      </c>
      <c r="V119" s="215">
        <f>ROUND(E119*U119,2)</f>
        <v>6.97</v>
      </c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121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5">
      <c r="A120" s="213"/>
      <c r="B120" s="214"/>
      <c r="C120" s="246" t="s">
        <v>249</v>
      </c>
      <c r="D120" s="234"/>
      <c r="E120" s="234"/>
      <c r="F120" s="234"/>
      <c r="G120" s="234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123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5">
      <c r="A121" s="213"/>
      <c r="B121" s="214"/>
      <c r="C121" s="247" t="s">
        <v>250</v>
      </c>
      <c r="D121" s="216"/>
      <c r="E121" s="217">
        <v>20.68</v>
      </c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125</v>
      </c>
      <c r="AH121" s="206">
        <v>0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5">
      <c r="A122" s="236">
        <v>32</v>
      </c>
      <c r="B122" s="237" t="s">
        <v>251</v>
      </c>
      <c r="C122" s="250" t="s">
        <v>252</v>
      </c>
      <c r="D122" s="238" t="s">
        <v>253</v>
      </c>
      <c r="E122" s="239">
        <v>1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15</v>
      </c>
      <c r="M122" s="241">
        <f>G122*(1+L122/100)</f>
        <v>0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1"/>
      <c r="S122" s="241" t="s">
        <v>228</v>
      </c>
      <c r="T122" s="242" t="s">
        <v>254</v>
      </c>
      <c r="U122" s="215">
        <v>0</v>
      </c>
      <c r="V122" s="215">
        <f>ROUND(E122*U122,2)</f>
        <v>0</v>
      </c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121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x14ac:dyDescent="0.25">
      <c r="A123" s="221" t="s">
        <v>114</v>
      </c>
      <c r="B123" s="222" t="s">
        <v>80</v>
      </c>
      <c r="C123" s="244" t="s">
        <v>81</v>
      </c>
      <c r="D123" s="223"/>
      <c r="E123" s="224"/>
      <c r="F123" s="225"/>
      <c r="G123" s="225">
        <f>SUMIF(AG124:AG127,"&lt;&gt;NOR",G124:G127)</f>
        <v>0</v>
      </c>
      <c r="H123" s="225"/>
      <c r="I123" s="225">
        <f>SUM(I124:I127)</f>
        <v>0</v>
      </c>
      <c r="J123" s="225"/>
      <c r="K123" s="225">
        <f>SUM(K124:K127)</f>
        <v>0</v>
      </c>
      <c r="L123" s="225"/>
      <c r="M123" s="225">
        <f>SUM(M124:M127)</f>
        <v>0</v>
      </c>
      <c r="N123" s="225"/>
      <c r="O123" s="225">
        <f>SUM(O124:O127)</f>
        <v>0</v>
      </c>
      <c r="P123" s="225"/>
      <c r="Q123" s="225">
        <f>SUM(Q124:Q127)</f>
        <v>0</v>
      </c>
      <c r="R123" s="225"/>
      <c r="S123" s="225"/>
      <c r="T123" s="226"/>
      <c r="U123" s="220"/>
      <c r="V123" s="220">
        <f>SUM(V124:V127)</f>
        <v>3.63</v>
      </c>
      <c r="W123" s="220"/>
      <c r="AG123" t="s">
        <v>115</v>
      </c>
    </row>
    <row r="124" spans="1:60" ht="20.399999999999999" outlineLevel="1" x14ac:dyDescent="0.25">
      <c r="A124" s="227">
        <v>33</v>
      </c>
      <c r="B124" s="228" t="s">
        <v>255</v>
      </c>
      <c r="C124" s="245" t="s">
        <v>256</v>
      </c>
      <c r="D124" s="229" t="s">
        <v>118</v>
      </c>
      <c r="E124" s="230">
        <v>40.323149999999998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15</v>
      </c>
      <c r="M124" s="232">
        <f>G124*(1+L124/100)</f>
        <v>0</v>
      </c>
      <c r="N124" s="232">
        <v>0</v>
      </c>
      <c r="O124" s="232">
        <f>ROUND(E124*N124,2)</f>
        <v>0</v>
      </c>
      <c r="P124" s="232">
        <v>0</v>
      </c>
      <c r="Q124" s="232">
        <f>ROUND(E124*P124,2)</f>
        <v>0</v>
      </c>
      <c r="R124" s="232" t="s">
        <v>119</v>
      </c>
      <c r="S124" s="232" t="s">
        <v>120</v>
      </c>
      <c r="T124" s="233" t="s">
        <v>120</v>
      </c>
      <c r="U124" s="215">
        <v>0.09</v>
      </c>
      <c r="V124" s="215">
        <f>ROUND(E124*U124,2)</f>
        <v>3.63</v>
      </c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121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ht="21" outlineLevel="1" x14ac:dyDescent="0.25">
      <c r="A125" s="213"/>
      <c r="B125" s="214"/>
      <c r="C125" s="246" t="s">
        <v>257</v>
      </c>
      <c r="D125" s="234"/>
      <c r="E125" s="234"/>
      <c r="F125" s="234"/>
      <c r="G125" s="234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123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35" t="str">
        <f>C125</f>
        <v>od spojovacího materiálu, s uložením očištěných kostek na skládku, s odklizením odpadových hmot na hromady a s odklizením vybouraných kostek na vzdálenost do 3 m</v>
      </c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5">
      <c r="A126" s="213"/>
      <c r="B126" s="214"/>
      <c r="C126" s="247" t="s">
        <v>258</v>
      </c>
      <c r="D126" s="216"/>
      <c r="E126" s="217"/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125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13"/>
      <c r="B127" s="214"/>
      <c r="C127" s="247" t="s">
        <v>259</v>
      </c>
      <c r="D127" s="216"/>
      <c r="E127" s="217">
        <v>40.323149999999998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125</v>
      </c>
      <c r="AH127" s="206">
        <v>5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x14ac:dyDescent="0.25">
      <c r="A128" s="221" t="s">
        <v>114</v>
      </c>
      <c r="B128" s="222" t="s">
        <v>82</v>
      </c>
      <c r="C128" s="244" t="s">
        <v>83</v>
      </c>
      <c r="D128" s="223"/>
      <c r="E128" s="224"/>
      <c r="F128" s="225"/>
      <c r="G128" s="225">
        <f>SUMIF(AG129:AG130,"&lt;&gt;NOR",G129:G130)</f>
        <v>0</v>
      </c>
      <c r="H128" s="225"/>
      <c r="I128" s="225">
        <f>SUM(I129:I130)</f>
        <v>0</v>
      </c>
      <c r="J128" s="225"/>
      <c r="K128" s="225">
        <f>SUM(K129:K130)</f>
        <v>0</v>
      </c>
      <c r="L128" s="225"/>
      <c r="M128" s="225">
        <f>SUM(M129:M130)</f>
        <v>0</v>
      </c>
      <c r="N128" s="225"/>
      <c r="O128" s="225">
        <f>SUM(O129:O130)</f>
        <v>0</v>
      </c>
      <c r="P128" s="225"/>
      <c r="Q128" s="225">
        <f>SUM(Q129:Q130)</f>
        <v>0</v>
      </c>
      <c r="R128" s="225"/>
      <c r="S128" s="225"/>
      <c r="T128" s="226"/>
      <c r="U128" s="220"/>
      <c r="V128" s="220">
        <f>SUM(V129:V130)</f>
        <v>120.25</v>
      </c>
      <c r="W128" s="220"/>
      <c r="AG128" t="s">
        <v>115</v>
      </c>
    </row>
    <row r="129" spans="1:60" outlineLevel="1" x14ac:dyDescent="0.25">
      <c r="A129" s="227">
        <v>34</v>
      </c>
      <c r="B129" s="228" t="s">
        <v>260</v>
      </c>
      <c r="C129" s="245" t="s">
        <v>261</v>
      </c>
      <c r="D129" s="229" t="s">
        <v>176</v>
      </c>
      <c r="E129" s="230">
        <v>308.33868000000001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15</v>
      </c>
      <c r="M129" s="232">
        <f>G129*(1+L129/100)</f>
        <v>0</v>
      </c>
      <c r="N129" s="232">
        <v>0</v>
      </c>
      <c r="O129" s="232">
        <f>ROUND(E129*N129,2)</f>
        <v>0</v>
      </c>
      <c r="P129" s="232">
        <v>0</v>
      </c>
      <c r="Q129" s="232">
        <f>ROUND(E129*P129,2)</f>
        <v>0</v>
      </c>
      <c r="R129" s="232" t="s">
        <v>119</v>
      </c>
      <c r="S129" s="232" t="s">
        <v>120</v>
      </c>
      <c r="T129" s="233" t="s">
        <v>120</v>
      </c>
      <c r="U129" s="215">
        <v>0.39</v>
      </c>
      <c r="V129" s="215">
        <f>ROUND(E129*U129,2)</f>
        <v>120.25</v>
      </c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262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5">
      <c r="A130" s="213"/>
      <c r="B130" s="214"/>
      <c r="C130" s="246" t="s">
        <v>263</v>
      </c>
      <c r="D130" s="234"/>
      <c r="E130" s="234"/>
      <c r="F130" s="234"/>
      <c r="G130" s="234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123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x14ac:dyDescent="0.25">
      <c r="A131" s="221" t="s">
        <v>114</v>
      </c>
      <c r="B131" s="222" t="s">
        <v>84</v>
      </c>
      <c r="C131" s="244" t="s">
        <v>85</v>
      </c>
      <c r="D131" s="223"/>
      <c r="E131" s="224"/>
      <c r="F131" s="225"/>
      <c r="G131" s="225">
        <f>SUMIF(AG132:AG138,"&lt;&gt;NOR",G132:G138)</f>
        <v>0</v>
      </c>
      <c r="H131" s="225"/>
      <c r="I131" s="225">
        <f>SUM(I132:I138)</f>
        <v>0</v>
      </c>
      <c r="J131" s="225"/>
      <c r="K131" s="225">
        <f>SUM(K132:K138)</f>
        <v>0</v>
      </c>
      <c r="L131" s="225"/>
      <c r="M131" s="225">
        <f>SUM(M132:M138)</f>
        <v>0</v>
      </c>
      <c r="N131" s="225"/>
      <c r="O131" s="225">
        <f>SUM(O132:O138)</f>
        <v>0</v>
      </c>
      <c r="P131" s="225"/>
      <c r="Q131" s="225">
        <f>SUM(Q132:Q138)</f>
        <v>0</v>
      </c>
      <c r="R131" s="225"/>
      <c r="S131" s="225"/>
      <c r="T131" s="226"/>
      <c r="U131" s="220"/>
      <c r="V131" s="220">
        <f>SUM(V132:V138)</f>
        <v>178.29999999999998</v>
      </c>
      <c r="W131" s="220"/>
      <c r="AG131" t="s">
        <v>115</v>
      </c>
    </row>
    <row r="132" spans="1:60" outlineLevel="1" x14ac:dyDescent="0.25">
      <c r="A132" s="227">
        <v>35</v>
      </c>
      <c r="B132" s="228" t="s">
        <v>264</v>
      </c>
      <c r="C132" s="245" t="s">
        <v>265</v>
      </c>
      <c r="D132" s="229" t="s">
        <v>176</v>
      </c>
      <c r="E132" s="230">
        <v>98.730699999999999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15</v>
      </c>
      <c r="M132" s="232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2" t="s">
        <v>266</v>
      </c>
      <c r="S132" s="232" t="s">
        <v>120</v>
      </c>
      <c r="T132" s="233" t="s">
        <v>120</v>
      </c>
      <c r="U132" s="215">
        <v>0.16400000000000001</v>
      </c>
      <c r="V132" s="215">
        <f>ROUND(E132*U132,2)</f>
        <v>16.190000000000001</v>
      </c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267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ht="21" outlineLevel="1" x14ac:dyDescent="0.25">
      <c r="A133" s="213"/>
      <c r="B133" s="214"/>
      <c r="C133" s="246" t="s">
        <v>268</v>
      </c>
      <c r="D133" s="234"/>
      <c r="E133" s="234"/>
      <c r="F133" s="234"/>
      <c r="G133" s="234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123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35" t="str">
        <f>C133</f>
        <v>se složením a hrubým urovnáním nebo s přeložením na jiný dopravní prostředek kromě lodi, vč. příplatku za každých dalších i započatých 1000 m přes 1000 m,</v>
      </c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5">
      <c r="A134" s="236">
        <v>36</v>
      </c>
      <c r="B134" s="237" t="s">
        <v>269</v>
      </c>
      <c r="C134" s="250" t="s">
        <v>270</v>
      </c>
      <c r="D134" s="238" t="s">
        <v>176</v>
      </c>
      <c r="E134" s="239">
        <v>98.730699999999999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15</v>
      </c>
      <c r="M134" s="241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1" t="s">
        <v>271</v>
      </c>
      <c r="S134" s="241" t="s">
        <v>120</v>
      </c>
      <c r="T134" s="242" t="s">
        <v>120</v>
      </c>
      <c r="U134" s="215">
        <v>0.49</v>
      </c>
      <c r="V134" s="215">
        <f>ROUND(E134*U134,2)</f>
        <v>48.38</v>
      </c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267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5">
      <c r="A135" s="236">
        <v>37</v>
      </c>
      <c r="B135" s="237" t="s">
        <v>272</v>
      </c>
      <c r="C135" s="250" t="s">
        <v>273</v>
      </c>
      <c r="D135" s="238" t="s">
        <v>176</v>
      </c>
      <c r="E135" s="239">
        <v>1875.8833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15</v>
      </c>
      <c r="M135" s="241">
        <f>G135*(1+L135/100)</f>
        <v>0</v>
      </c>
      <c r="N135" s="241">
        <v>0</v>
      </c>
      <c r="O135" s="241">
        <f>ROUND(E135*N135,2)</f>
        <v>0</v>
      </c>
      <c r="P135" s="241">
        <v>0</v>
      </c>
      <c r="Q135" s="241">
        <f>ROUND(E135*P135,2)</f>
        <v>0</v>
      </c>
      <c r="R135" s="241" t="s">
        <v>271</v>
      </c>
      <c r="S135" s="241" t="s">
        <v>120</v>
      </c>
      <c r="T135" s="242" t="s">
        <v>120</v>
      </c>
      <c r="U135" s="215">
        <v>0</v>
      </c>
      <c r="V135" s="215">
        <f>ROUND(E135*U135,2)</f>
        <v>0</v>
      </c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267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5">
      <c r="A136" s="236">
        <v>38</v>
      </c>
      <c r="B136" s="237" t="s">
        <v>274</v>
      </c>
      <c r="C136" s="250" t="s">
        <v>275</v>
      </c>
      <c r="D136" s="238" t="s">
        <v>176</v>
      </c>
      <c r="E136" s="239">
        <v>98.730699999999999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15</v>
      </c>
      <c r="M136" s="241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1" t="s">
        <v>271</v>
      </c>
      <c r="S136" s="241" t="s">
        <v>120</v>
      </c>
      <c r="T136" s="242" t="s">
        <v>120</v>
      </c>
      <c r="U136" s="215">
        <v>0.94199999999999995</v>
      </c>
      <c r="V136" s="215">
        <f>ROUND(E136*U136,2)</f>
        <v>93</v>
      </c>
      <c r="W136" s="21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267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5">
      <c r="A137" s="236">
        <v>39</v>
      </c>
      <c r="B137" s="237" t="s">
        <v>276</v>
      </c>
      <c r="C137" s="250" t="s">
        <v>277</v>
      </c>
      <c r="D137" s="238" t="s">
        <v>176</v>
      </c>
      <c r="E137" s="239">
        <v>197.4614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15</v>
      </c>
      <c r="M137" s="241">
        <f>G137*(1+L137/100)</f>
        <v>0</v>
      </c>
      <c r="N137" s="241">
        <v>0</v>
      </c>
      <c r="O137" s="241">
        <f>ROUND(E137*N137,2)</f>
        <v>0</v>
      </c>
      <c r="P137" s="241">
        <v>0</v>
      </c>
      <c r="Q137" s="241">
        <f>ROUND(E137*P137,2)</f>
        <v>0</v>
      </c>
      <c r="R137" s="241" t="s">
        <v>271</v>
      </c>
      <c r="S137" s="241" t="s">
        <v>120</v>
      </c>
      <c r="T137" s="242" t="s">
        <v>120</v>
      </c>
      <c r="U137" s="215">
        <v>0.105</v>
      </c>
      <c r="V137" s="215">
        <f>ROUND(E137*U137,2)</f>
        <v>20.73</v>
      </c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267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5">
      <c r="A138" s="227">
        <v>40</v>
      </c>
      <c r="B138" s="228" t="s">
        <v>278</v>
      </c>
      <c r="C138" s="245" t="s">
        <v>279</v>
      </c>
      <c r="D138" s="229" t="s">
        <v>176</v>
      </c>
      <c r="E138" s="230">
        <v>98.730699999999999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15</v>
      </c>
      <c r="M138" s="232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2" t="s">
        <v>271</v>
      </c>
      <c r="S138" s="232" t="s">
        <v>120</v>
      </c>
      <c r="T138" s="233" t="s">
        <v>280</v>
      </c>
      <c r="U138" s="215">
        <v>0</v>
      </c>
      <c r="V138" s="215">
        <f>ROUND(E138*U138,2)</f>
        <v>0</v>
      </c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267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x14ac:dyDescent="0.25">
      <c r="A139" s="5"/>
      <c r="B139" s="6"/>
      <c r="C139" s="251"/>
      <c r="D139" s="8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AE139">
        <v>15</v>
      </c>
      <c r="AF139">
        <v>21</v>
      </c>
    </row>
    <row r="140" spans="1:60" x14ac:dyDescent="0.25">
      <c r="A140" s="209"/>
      <c r="B140" s="210" t="s">
        <v>29</v>
      </c>
      <c r="C140" s="252"/>
      <c r="D140" s="211"/>
      <c r="E140" s="212"/>
      <c r="F140" s="212"/>
      <c r="G140" s="243">
        <f>G8+G53+G57+G65+G68+G108+G123+G128+G131</f>
        <v>0</v>
      </c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AE140">
        <f>SUMIF(L7:L138,AE139,G7:G138)</f>
        <v>0</v>
      </c>
      <c r="AF140">
        <f>SUMIF(L7:L138,AF139,G7:G138)</f>
        <v>0</v>
      </c>
      <c r="AG140" t="s">
        <v>281</v>
      </c>
    </row>
    <row r="141" spans="1:60" x14ac:dyDescent="0.25">
      <c r="C141" s="253"/>
      <c r="D141" s="190"/>
      <c r="AG141" t="s">
        <v>282</v>
      </c>
    </row>
    <row r="142" spans="1:60" x14ac:dyDescent="0.25">
      <c r="D142" s="190"/>
    </row>
    <row r="143" spans="1:60" x14ac:dyDescent="0.25">
      <c r="D143" s="190"/>
    </row>
    <row r="144" spans="1:60" x14ac:dyDescent="0.25">
      <c r="D144" s="190"/>
    </row>
    <row r="145" spans="4:4" x14ac:dyDescent="0.25">
      <c r="D145" s="190"/>
    </row>
    <row r="146" spans="4:4" x14ac:dyDescent="0.25">
      <c r="D146" s="190"/>
    </row>
    <row r="147" spans="4:4" x14ac:dyDescent="0.25">
      <c r="D147" s="190"/>
    </row>
    <row r="148" spans="4:4" x14ac:dyDescent="0.25">
      <c r="D148" s="190"/>
    </row>
    <row r="149" spans="4:4" x14ac:dyDescent="0.25">
      <c r="D149" s="190"/>
    </row>
    <row r="150" spans="4:4" x14ac:dyDescent="0.25">
      <c r="D150" s="190"/>
    </row>
    <row r="151" spans="4:4" x14ac:dyDescent="0.25">
      <c r="D151" s="190"/>
    </row>
    <row r="152" spans="4:4" x14ac:dyDescent="0.25">
      <c r="D152" s="190"/>
    </row>
    <row r="153" spans="4:4" x14ac:dyDescent="0.25">
      <c r="D153" s="190"/>
    </row>
    <row r="154" spans="4:4" x14ac:dyDescent="0.25">
      <c r="D154" s="190"/>
    </row>
    <row r="155" spans="4:4" x14ac:dyDescent="0.25">
      <c r="D155" s="190"/>
    </row>
    <row r="156" spans="4:4" x14ac:dyDescent="0.25">
      <c r="D156" s="190"/>
    </row>
    <row r="157" spans="4:4" x14ac:dyDescent="0.25">
      <c r="D157" s="190"/>
    </row>
    <row r="158" spans="4:4" x14ac:dyDescent="0.25">
      <c r="D158" s="190"/>
    </row>
    <row r="159" spans="4:4" x14ac:dyDescent="0.25">
      <c r="D159" s="190"/>
    </row>
    <row r="160" spans="4:4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algorithmName="SHA-512" hashValue="8WZSDZFhqcOz4FFU25UfAtgC9N5P5kPbE4tL3Hl8bIOvA8mCHOAyKYRNpNOoGv9gtcX+uDKuDo5GK5Sl2x4aIg==" saltValue="ONSbHcW+KhGwvPfxIlNNbw==" spinCount="100000" sheet="1"/>
  <mergeCells count="25">
    <mergeCell ref="C133:G133"/>
    <mergeCell ref="C113:G113"/>
    <mergeCell ref="C115:G115"/>
    <mergeCell ref="C117:G117"/>
    <mergeCell ref="C120:G120"/>
    <mergeCell ref="C125:G125"/>
    <mergeCell ref="C130:G130"/>
    <mergeCell ref="C67:G67"/>
    <mergeCell ref="C79:G79"/>
    <mergeCell ref="C86:G86"/>
    <mergeCell ref="C92:G92"/>
    <mergeCell ref="C97:G97"/>
    <mergeCell ref="C100:G100"/>
    <mergeCell ref="C18:G18"/>
    <mergeCell ref="C34:G34"/>
    <mergeCell ref="C37:G37"/>
    <mergeCell ref="C42:G42"/>
    <mergeCell ref="C49:G49"/>
    <mergeCell ref="C55:G55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03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03 Pol'!Názvy_tisku</vt:lpstr>
      <vt:lpstr>oadresa</vt:lpstr>
      <vt:lpstr>Stavba!Objednatel</vt:lpstr>
      <vt:lpstr>Stavba!Objekt</vt:lpstr>
      <vt:lpstr>'SO 03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Petr Jerabek</cp:lastModifiedBy>
  <cp:lastPrinted>2014-02-28T09:52:57Z</cp:lastPrinted>
  <dcterms:created xsi:type="dcterms:W3CDTF">2009-04-08T07:15:50Z</dcterms:created>
  <dcterms:modified xsi:type="dcterms:W3CDTF">2017-11-26T10:58:41Z</dcterms:modified>
</cp:coreProperties>
</file>